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/>
  <mc:AlternateContent xmlns:mc="http://schemas.openxmlformats.org/markup-compatibility/2006">
    <mc:Choice Requires="x15">
      <x15ac:absPath xmlns:x15ac="http://schemas.microsoft.com/office/spreadsheetml/2010/11/ac" url="D:\#최가람(240715-)\2-2. 주요정보 공개 및 상단노출\@정보공개자료 제출(자치구)\241231\"/>
    </mc:Choice>
  </mc:AlternateContent>
  <bookViews>
    <workbookView xWindow="0" yWindow="0" windowWidth="28545" windowHeight="11610"/>
  </bookViews>
  <sheets>
    <sheet name="총괄" sheetId="1" r:id="rId1"/>
    <sheet name="지역주택조합 주요정보" sheetId="4" r:id="rId2"/>
    <sheet name="Sheet2" sheetId="5" state="hidden" r:id="rId3"/>
  </sheets>
  <definedNames>
    <definedName name="_xlnm._FilterDatabase" localSheetId="1" hidden="1">'지역주택조합 주요정보'!$A$11:$AA$129</definedName>
    <definedName name="_xlnm._FilterDatabase" localSheetId="0" hidden="1">총괄!$A$9:$G$37</definedName>
    <definedName name="_xlnm.Print_Titles" localSheetId="1">'지역주택조합 주요정보'!$10:$11</definedName>
  </definedNames>
  <calcPr calcId="152511"/>
</workbook>
</file>

<file path=xl/calcChain.xml><?xml version="1.0" encoding="utf-8"?>
<calcChain xmlns="http://schemas.openxmlformats.org/spreadsheetml/2006/main">
  <c r="T74" i="4" l="1"/>
  <c r="R74" i="4"/>
  <c r="N74" i="4"/>
  <c r="O74" i="4" s="1"/>
  <c r="R21" i="4" l="1"/>
  <c r="N21" i="4"/>
  <c r="O21" i="4" s="1"/>
  <c r="R20" i="4"/>
  <c r="N20" i="4"/>
  <c r="O20" i="4" s="1"/>
  <c r="R19" i="4"/>
  <c r="N19" i="4"/>
  <c r="O19" i="4" s="1"/>
  <c r="R18" i="4"/>
  <c r="N18" i="4"/>
  <c r="O18" i="4" s="1"/>
  <c r="T129" i="4" l="1"/>
  <c r="R129" i="4"/>
  <c r="T128" i="4"/>
  <c r="R128" i="4"/>
  <c r="T44" i="4" l="1"/>
  <c r="R44" i="4"/>
  <c r="T43" i="4"/>
  <c r="R43" i="4"/>
  <c r="T42" i="4"/>
  <c r="R42" i="4"/>
  <c r="T41" i="4"/>
  <c r="R41" i="4"/>
  <c r="T40" i="4"/>
  <c r="R40" i="4"/>
  <c r="T39" i="4"/>
  <c r="R39" i="4"/>
  <c r="T38" i="4"/>
  <c r="R38" i="4"/>
  <c r="T37" i="4"/>
  <c r="R37" i="4"/>
  <c r="T30" i="4" l="1"/>
  <c r="R30" i="4"/>
  <c r="T29" i="4"/>
  <c r="R29" i="4"/>
  <c r="T28" i="4"/>
  <c r="R28" i="4"/>
  <c r="T27" i="4"/>
  <c r="R27" i="4"/>
  <c r="T26" i="4"/>
  <c r="R26" i="4"/>
  <c r="T25" i="4"/>
  <c r="R25" i="4"/>
  <c r="T24" i="4"/>
  <c r="R24" i="4"/>
  <c r="T23" i="4"/>
  <c r="R23" i="4"/>
  <c r="T22" i="4"/>
  <c r="R22" i="4"/>
  <c r="N30" i="4"/>
  <c r="O30" i="4" s="1"/>
  <c r="A74" i="4" l="1"/>
  <c r="A30" i="4"/>
  <c r="F37" i="1" l="1"/>
  <c r="E37" i="1"/>
  <c r="D37" i="1"/>
  <c r="C37" i="1"/>
  <c r="F36" i="1"/>
  <c r="E36" i="1"/>
  <c r="D36" i="1"/>
  <c r="C36" i="1"/>
  <c r="F35" i="1"/>
  <c r="E35" i="1"/>
  <c r="D35" i="1"/>
  <c r="C35" i="1"/>
  <c r="F34" i="1"/>
  <c r="E34" i="1"/>
  <c r="D34" i="1"/>
  <c r="C34" i="1"/>
  <c r="F33" i="1"/>
  <c r="E33" i="1"/>
  <c r="D33" i="1"/>
  <c r="C33" i="1"/>
  <c r="F32" i="1"/>
  <c r="E32" i="1"/>
  <c r="D32" i="1"/>
  <c r="C32" i="1"/>
  <c r="F31" i="1"/>
  <c r="E31" i="1"/>
  <c r="D31" i="1"/>
  <c r="C31" i="1"/>
  <c r="F30" i="1"/>
  <c r="E30" i="1"/>
  <c r="D30" i="1"/>
  <c r="C30" i="1"/>
  <c r="F29" i="1"/>
  <c r="E29" i="1"/>
  <c r="D29" i="1"/>
  <c r="C29" i="1"/>
  <c r="F28" i="1"/>
  <c r="E28" i="1"/>
  <c r="D28" i="1"/>
  <c r="C28" i="1"/>
  <c r="F27" i="1"/>
  <c r="E27" i="1"/>
  <c r="D27" i="1"/>
  <c r="C27" i="1"/>
  <c r="F26" i="1"/>
  <c r="E26" i="1"/>
  <c r="D26" i="1"/>
  <c r="C26" i="1"/>
  <c r="F25" i="1"/>
  <c r="E25" i="1"/>
  <c r="D25" i="1"/>
  <c r="C25" i="1"/>
  <c r="F24" i="1"/>
  <c r="E24" i="1"/>
  <c r="D24" i="1"/>
  <c r="C24" i="1"/>
  <c r="F23" i="1"/>
  <c r="E23" i="1"/>
  <c r="D23" i="1"/>
  <c r="C23" i="1"/>
  <c r="F22" i="1"/>
  <c r="E22" i="1"/>
  <c r="D22" i="1"/>
  <c r="C22" i="1"/>
  <c r="F21" i="1"/>
  <c r="E21" i="1"/>
  <c r="D21" i="1"/>
  <c r="C21" i="1"/>
  <c r="F20" i="1"/>
  <c r="E20" i="1"/>
  <c r="D20" i="1"/>
  <c r="C20" i="1"/>
  <c r="F19" i="1"/>
  <c r="E19" i="1"/>
  <c r="D19" i="1"/>
  <c r="C19" i="1"/>
  <c r="F18" i="1"/>
  <c r="E18" i="1"/>
  <c r="D18" i="1"/>
  <c r="C18" i="1"/>
  <c r="F17" i="1"/>
  <c r="E17" i="1"/>
  <c r="D17" i="1"/>
  <c r="C17" i="1"/>
  <c r="F16" i="1"/>
  <c r="E16" i="1"/>
  <c r="D16" i="1"/>
  <c r="C16" i="1"/>
  <c r="F15" i="1"/>
  <c r="E15" i="1"/>
  <c r="D15" i="1"/>
  <c r="C15" i="1"/>
  <c r="F14" i="1"/>
  <c r="E14" i="1"/>
  <c r="D14" i="1"/>
  <c r="C14" i="1"/>
  <c r="F13" i="1"/>
  <c r="E13" i="1"/>
  <c r="D13" i="1"/>
  <c r="C13" i="1"/>
  <c r="F6" i="1"/>
  <c r="E6" i="1"/>
  <c r="D6" i="1"/>
  <c r="C6" i="1"/>
  <c r="A13" i="4" l="1"/>
  <c r="T13" i="4"/>
  <c r="R13" i="4"/>
  <c r="N13" i="4"/>
  <c r="O13" i="4" s="1"/>
  <c r="A14" i="4"/>
  <c r="A15" i="4"/>
  <c r="A16" i="4"/>
  <c r="A18" i="4"/>
  <c r="A19" i="4"/>
  <c r="A20" i="4"/>
  <c r="A21" i="4"/>
  <c r="A17" i="4"/>
  <c r="A22" i="4"/>
  <c r="A23" i="4"/>
  <c r="A24" i="4"/>
  <c r="A25" i="4"/>
  <c r="A26" i="4"/>
  <c r="A27" i="4"/>
  <c r="A28" i="4"/>
  <c r="A29" i="4"/>
  <c r="A31" i="4"/>
  <c r="A35" i="4"/>
  <c r="A32" i="4"/>
  <c r="A33" i="4"/>
  <c r="A36" i="4"/>
  <c r="A34" i="4"/>
  <c r="A38" i="4"/>
  <c r="A39" i="4"/>
  <c r="A40" i="4"/>
  <c r="A41" i="4"/>
  <c r="A42" i="4"/>
  <c r="A44" i="4"/>
  <c r="A43" i="4"/>
  <c r="A37" i="4"/>
  <c r="A45" i="4"/>
  <c r="A46" i="4"/>
  <c r="A47" i="4"/>
  <c r="A48" i="4"/>
  <c r="A49" i="4"/>
  <c r="A50" i="4"/>
  <c r="A54" i="4"/>
  <c r="A52" i="4"/>
  <c r="A55" i="4"/>
  <c r="A53" i="4"/>
  <c r="A56" i="4"/>
  <c r="A57" i="4"/>
  <c r="A51" i="4"/>
  <c r="A58" i="4"/>
  <c r="A59" i="4"/>
  <c r="A60" i="4"/>
  <c r="A61" i="4"/>
  <c r="A62" i="4"/>
  <c r="A63" i="4"/>
  <c r="A64" i="4"/>
  <c r="A65" i="4"/>
  <c r="A66" i="4"/>
  <c r="A67" i="4"/>
  <c r="A68" i="4"/>
  <c r="A69" i="4"/>
  <c r="A70" i="4"/>
  <c r="A71" i="4"/>
  <c r="A72" i="4"/>
  <c r="A73" i="4"/>
  <c r="A76" i="4"/>
  <c r="A77" i="4"/>
  <c r="A75" i="4"/>
  <c r="A82" i="4"/>
  <c r="A78" i="4"/>
  <c r="A79" i="4"/>
  <c r="A80" i="4"/>
  <c r="A83" i="4"/>
  <c r="A81" i="4"/>
  <c r="A84" i="4"/>
  <c r="A85" i="4"/>
  <c r="A86" i="4"/>
  <c r="A87" i="4"/>
  <c r="A88" i="4"/>
  <c r="A89" i="4"/>
  <c r="A90" i="4"/>
  <c r="A91" i="4"/>
  <c r="A92" i="4"/>
  <c r="A93" i="4"/>
  <c r="A94" i="4"/>
  <c r="A96" i="4"/>
  <c r="A95" i="4"/>
  <c r="A99" i="4"/>
  <c r="A100" i="4"/>
  <c r="A101" i="4"/>
  <c r="A102" i="4"/>
  <c r="A103" i="4"/>
  <c r="A104" i="4"/>
  <c r="A97" i="4"/>
  <c r="A98" i="4"/>
  <c r="A105" i="4"/>
  <c r="A107" i="4"/>
  <c r="A113" i="4"/>
  <c r="A106" i="4"/>
  <c r="A112" i="4"/>
  <c r="A111" i="4"/>
  <c r="A108" i="4"/>
  <c r="A109" i="4"/>
  <c r="A110" i="4"/>
  <c r="A114" i="4"/>
  <c r="A115" i="4"/>
  <c r="A116" i="4"/>
  <c r="A119" i="4"/>
  <c r="A120" i="4"/>
  <c r="A117" i="4"/>
  <c r="A121" i="4"/>
  <c r="A118" i="4"/>
  <c r="A122" i="4"/>
  <c r="A123" i="4"/>
  <c r="A124" i="4"/>
  <c r="A125" i="4"/>
  <c r="A126" i="4"/>
  <c r="A127" i="4"/>
  <c r="A128" i="4"/>
  <c r="A129" i="4"/>
  <c r="A12" i="4"/>
  <c r="T127" i="4" l="1"/>
  <c r="R127" i="4"/>
  <c r="T126" i="4"/>
  <c r="R126" i="4"/>
  <c r="T125" i="4"/>
  <c r="R125" i="4"/>
  <c r="T124" i="4"/>
  <c r="R124" i="4"/>
  <c r="T123" i="4"/>
  <c r="R123" i="4"/>
  <c r="T122" i="4"/>
  <c r="R122" i="4"/>
  <c r="T118" i="4"/>
  <c r="R118" i="4"/>
  <c r="T121" i="4"/>
  <c r="R121" i="4"/>
  <c r="T117" i="4"/>
  <c r="R117" i="4"/>
  <c r="T120" i="4"/>
  <c r="R120" i="4"/>
  <c r="T119" i="4"/>
  <c r="R119" i="4"/>
  <c r="T116" i="4"/>
  <c r="R116" i="4"/>
  <c r="T115" i="4"/>
  <c r="R115" i="4"/>
  <c r="T114" i="4"/>
  <c r="R114" i="4"/>
  <c r="T110" i="4"/>
  <c r="R110" i="4"/>
  <c r="T109" i="4"/>
  <c r="R109" i="4"/>
  <c r="T108" i="4"/>
  <c r="R108" i="4"/>
  <c r="T111" i="4"/>
  <c r="R111" i="4"/>
  <c r="T112" i="4"/>
  <c r="R112" i="4"/>
  <c r="T106" i="4"/>
  <c r="R106" i="4"/>
  <c r="T113" i="4"/>
  <c r="R113" i="4"/>
  <c r="T107" i="4"/>
  <c r="R107" i="4"/>
  <c r="T105" i="4"/>
  <c r="R105" i="4"/>
  <c r="T98" i="4"/>
  <c r="R98" i="4"/>
  <c r="T97" i="4"/>
  <c r="R97" i="4"/>
  <c r="T104" i="4"/>
  <c r="R104" i="4"/>
  <c r="T103" i="4"/>
  <c r="R103" i="4"/>
  <c r="T102" i="4"/>
  <c r="R102" i="4"/>
  <c r="T101" i="4"/>
  <c r="R101" i="4"/>
  <c r="T100" i="4"/>
  <c r="R100" i="4"/>
  <c r="T99" i="4"/>
  <c r="R99" i="4"/>
  <c r="T95" i="4"/>
  <c r="R95" i="4"/>
  <c r="T96" i="4"/>
  <c r="R96" i="4"/>
  <c r="T94" i="4"/>
  <c r="R94" i="4"/>
  <c r="T93" i="4"/>
  <c r="R93" i="4"/>
  <c r="T92" i="4"/>
  <c r="R92" i="4"/>
  <c r="T91" i="4"/>
  <c r="R91" i="4"/>
  <c r="T90" i="4"/>
  <c r="R90" i="4"/>
  <c r="T89" i="4"/>
  <c r="R89" i="4"/>
  <c r="T88" i="4"/>
  <c r="R88" i="4"/>
  <c r="T87" i="4"/>
  <c r="R87" i="4"/>
  <c r="T86" i="4"/>
  <c r="R86" i="4"/>
  <c r="T85" i="4"/>
  <c r="R85" i="4"/>
  <c r="T84" i="4"/>
  <c r="R84" i="4"/>
  <c r="T81" i="4"/>
  <c r="R81" i="4"/>
  <c r="T83" i="4"/>
  <c r="R83" i="4"/>
  <c r="T80" i="4"/>
  <c r="R80" i="4"/>
  <c r="T79" i="4"/>
  <c r="R79" i="4"/>
  <c r="T78" i="4"/>
  <c r="R78" i="4"/>
  <c r="T82" i="4"/>
  <c r="R82" i="4"/>
  <c r="T75" i="4"/>
  <c r="R75" i="4"/>
  <c r="T77" i="4"/>
  <c r="R77" i="4"/>
  <c r="T76" i="4"/>
  <c r="R76" i="4"/>
  <c r="T73" i="4"/>
  <c r="R73" i="4"/>
  <c r="T72" i="4"/>
  <c r="R72" i="4"/>
  <c r="T71" i="4"/>
  <c r="R71" i="4"/>
  <c r="T69" i="4"/>
  <c r="R69" i="4"/>
  <c r="T67" i="4"/>
  <c r="R67" i="4"/>
  <c r="T66" i="4"/>
  <c r="R66" i="4"/>
  <c r="T64" i="4"/>
  <c r="R64" i="4"/>
  <c r="T62" i="4"/>
  <c r="R62" i="4"/>
  <c r="T61" i="4"/>
  <c r="R61" i="4"/>
  <c r="T60" i="4"/>
  <c r="R60" i="4"/>
  <c r="T58" i="4"/>
  <c r="R58" i="4"/>
  <c r="T57" i="4"/>
  <c r="R57" i="4"/>
  <c r="T56" i="4"/>
  <c r="R56" i="4"/>
  <c r="T55" i="4"/>
  <c r="R55" i="4"/>
  <c r="T50" i="4"/>
  <c r="R50" i="4"/>
  <c r="T49" i="4"/>
  <c r="R49" i="4"/>
  <c r="T48" i="4"/>
  <c r="R48" i="4"/>
  <c r="T47" i="4"/>
  <c r="R47" i="4"/>
  <c r="T46" i="4"/>
  <c r="R46" i="4"/>
  <c r="T45" i="4"/>
  <c r="R45" i="4"/>
  <c r="T34" i="4"/>
  <c r="R34" i="4"/>
  <c r="T36" i="4"/>
  <c r="R36" i="4"/>
  <c r="T33" i="4"/>
  <c r="R33" i="4"/>
  <c r="T35" i="4"/>
  <c r="R35" i="4"/>
  <c r="T31" i="4"/>
  <c r="R31" i="4"/>
  <c r="T17" i="4"/>
  <c r="R17" i="4"/>
  <c r="T21" i="4"/>
  <c r="T20" i="4"/>
  <c r="T19" i="4"/>
  <c r="T18" i="4"/>
  <c r="T16" i="4"/>
  <c r="R16" i="4"/>
  <c r="T15" i="4"/>
  <c r="R15" i="4"/>
  <c r="T14" i="4"/>
  <c r="R14" i="4"/>
  <c r="T12" i="4"/>
  <c r="R12" i="4"/>
  <c r="N24" i="4" l="1"/>
  <c r="O24" i="4" s="1"/>
  <c r="N25" i="4"/>
  <c r="O25" i="4" s="1"/>
  <c r="N26" i="4"/>
  <c r="O26" i="4" s="1"/>
  <c r="N27" i="4"/>
  <c r="O27" i="4" s="1"/>
  <c r="N28" i="4"/>
  <c r="O28" i="4" s="1"/>
  <c r="N29" i="4"/>
  <c r="O29" i="4" s="1"/>
  <c r="N31" i="4"/>
  <c r="O31" i="4" s="1"/>
  <c r="N35" i="4"/>
  <c r="O35" i="4" s="1"/>
  <c r="N32" i="4"/>
  <c r="O32" i="4" s="1"/>
  <c r="N33" i="4"/>
  <c r="O33" i="4" s="1"/>
  <c r="N36" i="4"/>
  <c r="O36" i="4" s="1"/>
  <c r="N34" i="4"/>
  <c r="O34" i="4" s="1"/>
  <c r="N38" i="4"/>
  <c r="O38" i="4" s="1"/>
  <c r="N39" i="4"/>
  <c r="O39" i="4" s="1"/>
  <c r="N40" i="4"/>
  <c r="O40" i="4" s="1"/>
  <c r="N41" i="4"/>
  <c r="O41" i="4" s="1"/>
  <c r="N42" i="4"/>
  <c r="O42" i="4" s="1"/>
  <c r="N44" i="4"/>
  <c r="O44" i="4" s="1"/>
  <c r="N43" i="4"/>
  <c r="O43" i="4" s="1"/>
  <c r="N37" i="4"/>
  <c r="O37" i="4" s="1"/>
  <c r="N45" i="4"/>
  <c r="O45" i="4" s="1"/>
  <c r="N46" i="4"/>
  <c r="O46" i="4" s="1"/>
  <c r="N47" i="4"/>
  <c r="O47" i="4" s="1"/>
  <c r="N48" i="4"/>
  <c r="O48" i="4" s="1"/>
  <c r="N49" i="4"/>
  <c r="O49" i="4" s="1"/>
  <c r="N50" i="4"/>
  <c r="O50" i="4" s="1"/>
  <c r="N54" i="4"/>
  <c r="O54" i="4" s="1"/>
  <c r="N52" i="4"/>
  <c r="O52" i="4" s="1"/>
  <c r="N55" i="4"/>
  <c r="O55" i="4" s="1"/>
  <c r="N53" i="4"/>
  <c r="O53" i="4" s="1"/>
  <c r="N56" i="4"/>
  <c r="O56" i="4" s="1"/>
  <c r="N57" i="4"/>
  <c r="O57" i="4" s="1"/>
  <c r="N51" i="4"/>
  <c r="O51" i="4" s="1"/>
  <c r="N58" i="4"/>
  <c r="O58" i="4" s="1"/>
  <c r="N59" i="4"/>
  <c r="O59" i="4" s="1"/>
  <c r="N60" i="4"/>
  <c r="O60" i="4" s="1"/>
  <c r="N61" i="4"/>
  <c r="O61" i="4" s="1"/>
  <c r="N62" i="4"/>
  <c r="O62" i="4" s="1"/>
  <c r="N63" i="4"/>
  <c r="O63" i="4" s="1"/>
  <c r="N64" i="4"/>
  <c r="O64" i="4" s="1"/>
  <c r="N65" i="4"/>
  <c r="O65" i="4" s="1"/>
  <c r="N66" i="4"/>
  <c r="O66" i="4" s="1"/>
  <c r="N67" i="4"/>
  <c r="O67" i="4" s="1"/>
  <c r="N68" i="4"/>
  <c r="O68" i="4" s="1"/>
  <c r="N69" i="4"/>
  <c r="O69" i="4" s="1"/>
  <c r="N70" i="4"/>
  <c r="O70" i="4" s="1"/>
  <c r="N71" i="4"/>
  <c r="O71" i="4" s="1"/>
  <c r="N72" i="4"/>
  <c r="O72" i="4" s="1"/>
  <c r="N73" i="4"/>
  <c r="O73" i="4" s="1"/>
  <c r="N76" i="4"/>
  <c r="O76" i="4" s="1"/>
  <c r="N77" i="4"/>
  <c r="O77" i="4" s="1"/>
  <c r="N75" i="4"/>
  <c r="O75" i="4" s="1"/>
  <c r="N82" i="4"/>
  <c r="O82" i="4" s="1"/>
  <c r="N78" i="4"/>
  <c r="O78" i="4" s="1"/>
  <c r="N79" i="4"/>
  <c r="O79" i="4" s="1"/>
  <c r="N80" i="4"/>
  <c r="O80" i="4" s="1"/>
  <c r="N83" i="4"/>
  <c r="O83" i="4" s="1"/>
  <c r="N81" i="4"/>
  <c r="O81" i="4" s="1"/>
  <c r="N84" i="4"/>
  <c r="O84" i="4" s="1"/>
  <c r="N85" i="4"/>
  <c r="O85" i="4" s="1"/>
  <c r="N86" i="4"/>
  <c r="O86" i="4" s="1"/>
  <c r="N87" i="4"/>
  <c r="O87" i="4" s="1"/>
  <c r="N88" i="4"/>
  <c r="O88" i="4" s="1"/>
  <c r="N89" i="4"/>
  <c r="O89" i="4" s="1"/>
  <c r="N90" i="4"/>
  <c r="O90" i="4" s="1"/>
  <c r="N91" i="4"/>
  <c r="O91" i="4" s="1"/>
  <c r="N92" i="4"/>
  <c r="O92" i="4" s="1"/>
  <c r="N93" i="4"/>
  <c r="O93" i="4" s="1"/>
  <c r="N94" i="4"/>
  <c r="O94" i="4" s="1"/>
  <c r="N96" i="4"/>
  <c r="O96" i="4" s="1"/>
  <c r="N95" i="4"/>
  <c r="O95" i="4" s="1"/>
  <c r="N99" i="4"/>
  <c r="O99" i="4" s="1"/>
  <c r="N100" i="4"/>
  <c r="O100" i="4" s="1"/>
  <c r="N101" i="4"/>
  <c r="O101" i="4" s="1"/>
  <c r="N102" i="4"/>
  <c r="O102" i="4" s="1"/>
  <c r="N103" i="4"/>
  <c r="O103" i="4" s="1"/>
  <c r="N104" i="4"/>
  <c r="O104" i="4" s="1"/>
  <c r="N97" i="4"/>
  <c r="O97" i="4" s="1"/>
  <c r="N98" i="4"/>
  <c r="O98" i="4" s="1"/>
  <c r="N105" i="4"/>
  <c r="O105" i="4" s="1"/>
  <c r="N107" i="4"/>
  <c r="O107" i="4" s="1"/>
  <c r="N113" i="4"/>
  <c r="O113" i="4" s="1"/>
  <c r="N106" i="4"/>
  <c r="O106" i="4" s="1"/>
  <c r="N112" i="4"/>
  <c r="O112" i="4" s="1"/>
  <c r="N111" i="4"/>
  <c r="O111" i="4" s="1"/>
  <c r="N108" i="4"/>
  <c r="O108" i="4" s="1"/>
  <c r="N109" i="4"/>
  <c r="O109" i="4" s="1"/>
  <c r="N110" i="4"/>
  <c r="O110" i="4" s="1"/>
  <c r="N114" i="4"/>
  <c r="O114" i="4" s="1"/>
  <c r="N115" i="4"/>
  <c r="O115" i="4" s="1"/>
  <c r="N116" i="4"/>
  <c r="O116" i="4" s="1"/>
  <c r="N119" i="4"/>
  <c r="O119" i="4" s="1"/>
  <c r="N120" i="4"/>
  <c r="O120" i="4" s="1"/>
  <c r="N117" i="4"/>
  <c r="O117" i="4" s="1"/>
  <c r="N121" i="4"/>
  <c r="O121" i="4" s="1"/>
  <c r="N118" i="4"/>
  <c r="O118" i="4" s="1"/>
  <c r="N122" i="4"/>
  <c r="O122" i="4" s="1"/>
  <c r="N123" i="4"/>
  <c r="O123" i="4" s="1"/>
  <c r="N124" i="4"/>
  <c r="O124" i="4" s="1"/>
  <c r="N125" i="4"/>
  <c r="O125" i="4" s="1"/>
  <c r="N126" i="4"/>
  <c r="O126" i="4" s="1"/>
  <c r="N127" i="4"/>
  <c r="O127" i="4" s="1"/>
  <c r="N128" i="4"/>
  <c r="O128" i="4" s="1"/>
  <c r="N129" i="4"/>
  <c r="O129" i="4" s="1"/>
  <c r="N17" i="4"/>
  <c r="O17" i="4" s="1"/>
  <c r="N22" i="4"/>
  <c r="O22" i="4" s="1"/>
  <c r="N23" i="4"/>
  <c r="O23" i="4" s="1"/>
  <c r="N14" i="4"/>
  <c r="O14" i="4" s="1"/>
  <c r="N15" i="4"/>
  <c r="O15" i="4" s="1"/>
  <c r="N16" i="4"/>
  <c r="O16" i="4" s="1"/>
  <c r="N12" i="4"/>
  <c r="O12" i="4" s="1"/>
  <c r="W8" i="4"/>
  <c r="B37" i="1"/>
  <c r="B36" i="1"/>
  <c r="B35" i="1"/>
  <c r="B34" i="1"/>
  <c r="B33" i="1"/>
  <c r="B32" i="1"/>
  <c r="B31" i="1"/>
  <c r="B30" i="1"/>
  <c r="B29" i="1"/>
  <c r="B28" i="1"/>
  <c r="B27" i="1"/>
  <c r="B26" i="1"/>
  <c r="B25" i="1"/>
  <c r="B24" i="1"/>
  <c r="B23" i="1"/>
  <c r="B22" i="1"/>
  <c r="B21" i="1"/>
  <c r="B20" i="1"/>
  <c r="B19" i="1"/>
  <c r="B18" i="1"/>
  <c r="B17" i="1"/>
  <c r="B16" i="1"/>
  <c r="B15" i="1"/>
  <c r="B14" i="1"/>
  <c r="F12" i="1"/>
  <c r="F5" i="1" s="1"/>
  <c r="E12" i="1"/>
  <c r="E5" i="1" s="1"/>
  <c r="D12" i="1"/>
  <c r="D5" i="1" s="1"/>
  <c r="B13" i="1"/>
  <c r="A6" i="1"/>
  <c r="G74" i="4" l="1"/>
  <c r="G30" i="4"/>
  <c r="G70" i="4"/>
  <c r="G13" i="4"/>
  <c r="G92" i="4"/>
  <c r="G98" i="4"/>
  <c r="G116" i="4"/>
  <c r="G128" i="4"/>
  <c r="G27" i="4"/>
  <c r="G16" i="4"/>
  <c r="G44" i="4"/>
  <c r="G59" i="4"/>
  <c r="G67" i="4"/>
  <c r="G83" i="4"/>
  <c r="G94" i="4"/>
  <c r="G107" i="4"/>
  <c r="G120" i="4"/>
  <c r="G14" i="4"/>
  <c r="G26" i="4"/>
  <c r="G41" i="4"/>
  <c r="G54" i="4"/>
  <c r="G79" i="4"/>
  <c r="G24" i="4"/>
  <c r="G39" i="4"/>
  <c r="G50" i="4"/>
  <c r="G82" i="4"/>
  <c r="G90" i="4"/>
  <c r="G104" i="4"/>
  <c r="G114" i="4"/>
  <c r="G126" i="4"/>
  <c r="G22" i="4"/>
  <c r="G32" i="4"/>
  <c r="G34" i="4"/>
  <c r="G48" i="4"/>
  <c r="G51" i="4"/>
  <c r="G65" i="4"/>
  <c r="G77" i="4"/>
  <c r="G88" i="4"/>
  <c r="G102" i="4"/>
  <c r="G109" i="4"/>
  <c r="G124" i="4"/>
  <c r="G21" i="4"/>
  <c r="G35" i="4"/>
  <c r="G33" i="4"/>
  <c r="G46" i="4"/>
  <c r="G56" i="4"/>
  <c r="G73" i="4"/>
  <c r="G86" i="4"/>
  <c r="G100" i="4"/>
  <c r="G111" i="4"/>
  <c r="G122" i="4"/>
  <c r="G19" i="4"/>
  <c r="G29" i="4"/>
  <c r="G37" i="4"/>
  <c r="G71" i="4"/>
  <c r="G84" i="4"/>
  <c r="G95" i="4"/>
  <c r="G106" i="4"/>
  <c r="G121" i="4"/>
  <c r="G52" i="4"/>
  <c r="G58" i="4"/>
  <c r="G66" i="4"/>
  <c r="G68" i="4"/>
  <c r="G12" i="4"/>
  <c r="G15" i="4"/>
  <c r="G18" i="4"/>
  <c r="G20" i="4"/>
  <c r="G17" i="4"/>
  <c r="G23" i="4"/>
  <c r="G25" i="4"/>
  <c r="G28" i="4"/>
  <c r="G31" i="4"/>
  <c r="G55" i="4"/>
  <c r="G61" i="4"/>
  <c r="G63" i="4"/>
  <c r="G69" i="4"/>
  <c r="C12" i="1"/>
  <c r="G36" i="4"/>
  <c r="G38" i="4"/>
  <c r="G40" i="4"/>
  <c r="G42" i="4"/>
  <c r="G43" i="4"/>
  <c r="G45" i="4"/>
  <c r="G47" i="4"/>
  <c r="G49" i="4"/>
  <c r="G57" i="4"/>
  <c r="G64" i="4"/>
  <c r="G72" i="4"/>
  <c r="G76" i="4"/>
  <c r="G75" i="4"/>
  <c r="G78" i="4"/>
  <c r="G80" i="4"/>
  <c r="G81" i="4"/>
  <c r="G85" i="4"/>
  <c r="G87" i="4"/>
  <c r="G89" i="4"/>
  <c r="G91" i="4"/>
  <c r="G93" i="4"/>
  <c r="G96" i="4"/>
  <c r="G99" i="4"/>
  <c r="G101" i="4"/>
  <c r="G103" i="4"/>
  <c r="G97" i="4"/>
  <c r="G105" i="4"/>
  <c r="G113" i="4"/>
  <c r="G112" i="4"/>
  <c r="G108" i="4"/>
  <c r="G110" i="4"/>
  <c r="G115" i="4"/>
  <c r="G119" i="4"/>
  <c r="G117" i="4"/>
  <c r="G118" i="4"/>
  <c r="G123" i="4"/>
  <c r="G125" i="4"/>
  <c r="G127" i="4"/>
  <c r="G129" i="4"/>
  <c r="G53" i="4"/>
  <c r="G60" i="4"/>
  <c r="G62" i="4"/>
  <c r="B12" i="1" l="1"/>
  <c r="C5" i="1"/>
  <c r="A5" i="1" s="1"/>
</calcChain>
</file>

<file path=xl/comments1.xml><?xml version="1.0" encoding="utf-8"?>
<comments xmlns="http://schemas.openxmlformats.org/spreadsheetml/2006/main">
  <authors>
    <author>user</author>
  </authors>
  <commentList>
    <comment ref="F11" authorId="0" shapeId="0">
      <text>
        <r>
          <rPr>
            <b/>
            <sz val="9"/>
            <color rgb="FF000000"/>
            <rFont val="Tahoma"/>
            <family val="2"/>
          </rPr>
          <t xml:space="preserve">* </t>
        </r>
        <r>
          <rPr>
            <b/>
            <sz val="9"/>
            <color rgb="FF000000"/>
            <rFont val="돋움"/>
            <family val="3"/>
            <charset val="129"/>
          </rPr>
          <t>주택법</t>
        </r>
        <r>
          <rPr>
            <b/>
            <sz val="9"/>
            <color rgb="FF000000"/>
            <rFont val="Tahoma"/>
            <family val="2"/>
          </rPr>
          <t xml:space="preserve"> </t>
        </r>
        <r>
          <rPr>
            <b/>
            <sz val="9"/>
            <color rgb="FF000000"/>
            <rFont val="돋움"/>
            <family val="3"/>
            <charset val="129"/>
          </rPr>
          <t>개정전</t>
        </r>
        <r>
          <rPr>
            <b/>
            <sz val="9"/>
            <color rgb="FF000000"/>
            <rFont val="Tahoma"/>
            <family val="2"/>
          </rPr>
          <t xml:space="preserve">(`17.6.3.)  </t>
        </r>
        <r>
          <rPr>
            <b/>
            <sz val="9"/>
            <color rgb="FF000000"/>
            <rFont val="돋움"/>
            <family val="3"/>
            <charset val="129"/>
          </rPr>
          <t>모집공고</t>
        </r>
      </text>
    </comment>
  </commentList>
</comments>
</file>

<file path=xl/sharedStrings.xml><?xml version="1.0" encoding="utf-8"?>
<sst xmlns="http://schemas.openxmlformats.org/spreadsheetml/2006/main" count="1497" uniqueCount="596">
  <si>
    <t>일간지 모집공고, 추진위원장 및 업무대행사 실형선고받아 사업 중단</t>
  </si>
  <si>
    <t>추진위와 설립중조합 간의 소송으로 인한 사업 중단으로 홈페이지 미개설</t>
  </si>
  <si>
    <t>https://cafe-naver-com/songpaeastplus</t>
  </si>
  <si>
    <t xml:space="preserve">※ 아래 내용은 분기별 실적보고서 등 지역주택조 합에서 작성·제출한 자료를 토대로 공개하는 자료로써, 조합의 자료미제출/연락두절/사업중단 등의 사유로 주요정보가 공란으로 되어있는 경우 해당 조합의 조합원 등은 각별히 유의하시기 바랍니다※ </t>
  </si>
  <si>
    <t>(가칭)면목2동</t>
  </si>
  <si>
    <t>(가칭)구의사거리지구</t>
  </si>
  <si>
    <t>(가칭)리버시티자양</t>
  </si>
  <si>
    <t>(가칭)한강광장</t>
  </si>
  <si>
    <t>(가칭)광진벨라듀</t>
  </si>
  <si>
    <t>(가칭)그랜드파크</t>
  </si>
  <si>
    <t>(가칭)한강자양</t>
  </si>
  <si>
    <t>상도현대메트로센터파크</t>
  </si>
  <si>
    <t>(가칭)상도3동</t>
  </si>
  <si>
    <t>역촌동 2-35 일대</t>
  </si>
  <si>
    <t>대조동 55-8 일대</t>
  </si>
  <si>
    <t>(가칭)동작상도역</t>
  </si>
  <si>
    <t>역촌동 14-7 일대</t>
  </si>
  <si>
    <t xml:space="preserve">불광동 8-1 일대 </t>
  </si>
  <si>
    <t>https://cleanup-seoul-go-kr/cafe/mainIndx-do?cafeUrl=daebang391</t>
  </si>
  <si>
    <t>https://cleanup-seoul-go-kr/cafe/mainIndx-do?cafeUrl=sd89580</t>
  </si>
  <si>
    <t>https://cleanup-seoul-go-kr/cafe/mainIndx-do?cafeUrl=sadang05</t>
  </si>
  <si>
    <t>https://cleanup-seoul-go-kr/cafe/mainIndx-do?cafeUrl=dbapt2009</t>
  </si>
  <si>
    <t>https://cleanup-seoul-go-kr/cafe/mainIndx-do?cafeUrl=sinlimlocal</t>
  </si>
  <si>
    <t>https://cleanup-seoul-go-kr/cafe/mainIndx-do?cafeUrl=cheonglimdong</t>
  </si>
  <si>
    <t>https://cleanup-seoul-go-kr/cafe/mainIndx-do?cafeUrl=hwanghak310</t>
  </si>
  <si>
    <t>https://cleanup-seoul-go-kr/cafe/mainIndx-do?cafeUrl=hwanghak1010</t>
  </si>
  <si>
    <t>https://cleanup-seoul-go-kr/cafe/mainIndx-do?cafeUrl=bongcheon11</t>
  </si>
  <si>
    <t>https://cleanup-seoul-go-kr/cafe/mainIndx-do?cafeId=560900001213l05</t>
  </si>
  <si>
    <t>https://cleanup-seoul-go-kr/cafe/mainIndx-do?cafeUrl=gurosamdong</t>
  </si>
  <si>
    <t>02-820-1364</t>
  </si>
  <si>
    <t>02-450-9711</t>
  </si>
  <si>
    <t>02-450-9704</t>
  </si>
  <si>
    <t>02-450-9722</t>
  </si>
  <si>
    <t>02-450-9723</t>
  </si>
  <si>
    <t>02-820-1998</t>
  </si>
  <si>
    <t>02-450-9712</t>
  </si>
  <si>
    <t>02-450-9713</t>
  </si>
  <si>
    <t>489/1012</t>
  </si>
  <si>
    <t>02-879-6422</t>
  </si>
  <si>
    <t>500/1166</t>
  </si>
  <si>
    <t>02-879-6324</t>
  </si>
  <si>
    <t>02-860-2942</t>
  </si>
  <si>
    <t>일간지 모집공고</t>
  </si>
  <si>
    <t>지역주택조합 이수</t>
  </si>
  <si>
    <t>행운동 66번지 일대</t>
  </si>
  <si>
    <t>일간지 모집 공고</t>
  </si>
  <si>
    <t>쌍문동 137번지</t>
  </si>
  <si>
    <t>(가칭)성내오너시티</t>
  </si>
  <si>
    <t>(가칭)거여역1</t>
  </si>
  <si>
    <t>(가칭)거여파크</t>
  </si>
  <si>
    <t>(가칭)강동역세경</t>
  </si>
  <si>
    <t>(가칭)구산역에듀시티</t>
  </si>
  <si>
    <t>(가칭)대조동역세권</t>
  </si>
  <si>
    <t>(가칭)독바위역세권</t>
  </si>
  <si>
    <t>(가칭)거여역2</t>
  </si>
  <si>
    <t>(가칭)역촌듀플렉스</t>
  </si>
  <si>
    <t>(가칭)불광2동</t>
  </si>
  <si>
    <t>(가칭)암사한강</t>
  </si>
  <si>
    <t>사용권원 확보(㎡)</t>
  </si>
  <si>
    <t>소유권 확보(㎡)</t>
  </si>
  <si>
    <t>토지 확보 현황</t>
  </si>
  <si>
    <t>02-351-7492</t>
  </si>
  <si>
    <t>02-351-7493</t>
  </si>
  <si>
    <t>거여동 6번지 일대</t>
  </si>
  <si>
    <t>면목동192번지 일대</t>
  </si>
  <si>
    <t>가락동 39번지 일대</t>
  </si>
  <si>
    <t>가락동 32번지 일대</t>
  </si>
  <si>
    <t>02-820-1381</t>
  </si>
  <si>
    <t>https://cleanup-seoul-go-kr/cafe/mainIndx-do?cafeUrl=doksan21</t>
  </si>
  <si>
    <t>https://cleanup-seoul-go-kr/cafe/mainIndx-do?cafeUrl=jeonnong60</t>
  </si>
  <si>
    <t>https://cleanup-seoul-go-kr/cafe/mainIndx-do?cafeUrl=gjcnd20</t>
  </si>
  <si>
    <t>https://cleanup-seoul-go-kr/cafe/mainIndx-do?cafeUrl=danggok</t>
  </si>
  <si>
    <t>https://cleanup-seoul-go-kr/sd3yangji</t>
  </si>
  <si>
    <t>02-2627-1613</t>
  </si>
  <si>
    <t>02-2091-3422</t>
  </si>
  <si>
    <t>조합 정보공개 홈페이지 주소</t>
  </si>
  <si>
    <t>자치구 담당자 
연락처</t>
  </si>
  <si>
    <t>주택건설대지 면적(㎡)</t>
  </si>
  <si>
    <t>성내동 84-6번지 일대</t>
  </si>
  <si>
    <t>02-3425-8835</t>
  </si>
  <si>
    <t>지구단위계획 단계별 추진일자</t>
  </si>
  <si>
    <t>02-2155-7332</t>
  </si>
  <si>
    <t>보라매동 685-1번지 일대</t>
  </si>
  <si>
    <t>02-2600-6997</t>
  </si>
  <si>
    <t>황학동 310번지 일대</t>
  </si>
  <si>
    <t>성내동 179번지 일대</t>
  </si>
  <si>
    <t>석촌동 287번지 일대</t>
  </si>
  <si>
    <t>02-2286-6575</t>
  </si>
  <si>
    <t>봉천동 1620-20 일대</t>
  </si>
  <si>
    <t>보라매동 690-1번지 일대</t>
  </si>
  <si>
    <t>02-2286-6574</t>
  </si>
  <si>
    <t>신림동 475-83 일대</t>
  </si>
  <si>
    <t>황학동 1756번지 일대</t>
  </si>
  <si>
    <t>독산동 954번지 일대</t>
  </si>
  <si>
    <t>거여동 173-3번지 일대</t>
  </si>
  <si>
    <t>송파동 100번지 일대</t>
  </si>
  <si>
    <t>신림동 1448-1번지 일대</t>
  </si>
  <si>
    <t>불광동 312번지 일대</t>
  </si>
  <si>
    <t>02-2147-2900</t>
  </si>
  <si>
    <t>거여동 17-9번지 일대</t>
  </si>
  <si>
    <t>오금동 36-1번지 일대</t>
  </si>
  <si>
    <t>황학동 1010번지 일대</t>
  </si>
  <si>
    <t>(가칭)황학동1010번지일대</t>
  </si>
  <si>
    <t>(가칭)황학동310번지일대</t>
  </si>
  <si>
    <t>쌍문동 137-94번지 일대</t>
  </si>
  <si>
    <t>02-2286-6576</t>
  </si>
  <si>
    <t>02-2241-2913</t>
  </si>
  <si>
    <t>오금역지역주택조합 송파포디움</t>
  </si>
  <si>
    <t>02-3396-5723</t>
  </si>
  <si>
    <t>청림동 14-120번지 일대</t>
  </si>
  <si>
    <t>파산선고로 인한 연락 불가</t>
  </si>
  <si>
    <t>신림동 1480-1번지 일대</t>
  </si>
  <si>
    <t>암사동 458번지 일대</t>
  </si>
  <si>
    <t>상도동 194-27번지 일대</t>
  </si>
  <si>
    <t>자양2동 690번지 일대</t>
  </si>
  <si>
    <t>응암동 583-22 일대</t>
  </si>
  <si>
    <t>상도동 331-3번지 일대</t>
  </si>
  <si>
    <t>사당동 175-13번지 일대</t>
  </si>
  <si>
    <t>신사동 337-31 일대</t>
  </si>
  <si>
    <t>상도동 23-42번지 일대</t>
  </si>
  <si>
    <t>상도동 373-1번지 일대</t>
  </si>
  <si>
    <t>대방동 11-103번지일대</t>
  </si>
  <si>
    <t>역촌동 187-35 일대</t>
  </si>
  <si>
    <t>군자동 341-17번지 일대</t>
  </si>
  <si>
    <t>광장동 332-1번지 일대</t>
  </si>
  <si>
    <t>사당동 217-15번지 일대</t>
  </si>
  <si>
    <t>자양4동 548번지 일대</t>
  </si>
  <si>
    <t>화양동 489번지 일대</t>
  </si>
  <si>
    <t>불광동 105-75 일대</t>
  </si>
  <si>
    <t>구의1동 254번지 일대</t>
  </si>
  <si>
    <t>본동 402-1번지 일대</t>
  </si>
  <si>
    <t>사당동 155-4번지 일대</t>
  </si>
  <si>
    <t>상도동 154-30번지 일대</t>
  </si>
  <si>
    <t>사당동 235-53번지 일대</t>
  </si>
  <si>
    <t>사당동 150-10번지 일대</t>
  </si>
  <si>
    <t>옥수동 306번지 일대</t>
  </si>
  <si>
    <t>상도동 777-1번지 일대</t>
  </si>
  <si>
    <t>대방동 391-63번지 일대</t>
  </si>
  <si>
    <t>사당동 220-70번지 일대</t>
  </si>
  <si>
    <t>개봉동 170-35 일대</t>
  </si>
  <si>
    <t>(가칭)서울대역편백숲1차</t>
  </si>
  <si>
    <t>상도동 366-12번지 일대</t>
  </si>
  <si>
    <t>(가칭)서울대역편백숲2차</t>
  </si>
  <si>
    <t>오류동 153-33 일대</t>
  </si>
  <si>
    <t>(가칭)오류동역트리플하임</t>
  </si>
  <si>
    <t>오류동 217-1 일대</t>
  </si>
  <si>
    <t>화곡동 1133-7번지 일대</t>
  </si>
  <si>
    <t>구로동 571-1 일대</t>
  </si>
  <si>
    <t>개봉동 199-4 일대</t>
  </si>
  <si>
    <t>신수동 91-318번지 일대</t>
  </si>
  <si>
    <t>용답동 121번지 일대</t>
  </si>
  <si>
    <t>창전동 319번지 일대</t>
  </si>
  <si>
    <t>구로동 153-3 일대</t>
  </si>
  <si>
    <t>신공덕동 6-3번지 일대</t>
  </si>
  <si>
    <t>돈암1동 624번지 일대</t>
  </si>
  <si>
    <t>대흥동 2-10번지 일대</t>
  </si>
  <si>
    <t>(가칭)구로3동16통24통</t>
  </si>
  <si>
    <t>염리동 9-57번지 일대</t>
  </si>
  <si>
    <t>대흥동 20-9번지 일대</t>
  </si>
  <si>
    <t>신수동 91-90번지 일대</t>
  </si>
  <si>
    <t>사당동 68-6번지 일대</t>
  </si>
  <si>
    <t>공항동 61-1번지 일대</t>
  </si>
  <si>
    <t>화곡동 424-63번지 일대</t>
  </si>
  <si>
    <t>사당동 161-55번지 일대</t>
  </si>
  <si>
    <t>오류동 148-2 일대</t>
  </si>
  <si>
    <t>등촌동 365-27번지 일대</t>
  </si>
  <si>
    <t>정릉동 452-3번지 일대</t>
  </si>
  <si>
    <t>신길동1367-1번지 일원</t>
  </si>
  <si>
    <t>02-2127-5663</t>
  </si>
  <si>
    <t>02-2670-3668</t>
  </si>
  <si>
    <t>대림동893-47번지 일원</t>
  </si>
  <si>
    <t>월계1동 39-1 일대</t>
  </si>
  <si>
    <t>대흥동 766-1번지 일대</t>
  </si>
  <si>
    <t>월계2동 355-8 일대</t>
  </si>
  <si>
    <t>상수동 334-11번지 일대</t>
  </si>
  <si>
    <t>신길동 442-2번지 일대</t>
  </si>
  <si>
    <t>신길동 459-5번지 일원</t>
  </si>
  <si>
    <t>02-3153-9325</t>
  </si>
  <si>
    <t>신길동 413-8번지 일원</t>
  </si>
  <si>
    <t>02-2670-3661</t>
  </si>
  <si>
    <t>신길동 325-57번지 일대</t>
  </si>
  <si>
    <t>02-2670-3662</t>
  </si>
  <si>
    <t>대림동 801-5번지 일원</t>
  </si>
  <si>
    <t>02-2670-3666</t>
  </si>
  <si>
    <t>정릉동 289-16번지 일대</t>
  </si>
  <si>
    <t>대림동 990-7번지 일원</t>
  </si>
  <si>
    <t>02-2116-3985</t>
  </si>
  <si>
    <t>02-2094-2802</t>
  </si>
  <si>
    <t>신길동 420-92번지 일원</t>
  </si>
  <si>
    <t>금호동4가 1458번지 일대</t>
  </si>
  <si>
    <t>대림동 700-1번지 일원</t>
  </si>
  <si>
    <t>추진위원장 등 
실형선고</t>
  </si>
  <si>
    <t>www-광진벨라듀-kr</t>
  </si>
  <si>
    <t>www-남성역조합-com</t>
  </si>
  <si>
    <t>취소(2024-02-15)</t>
  </si>
  <si>
    <t>파산(2023-01-20-)</t>
  </si>
  <si>
    <t>파산(2024-06-11-)</t>
  </si>
  <si>
    <t>파산(2023-11-09-)</t>
  </si>
  <si>
    <t>여의대방더마크원-com</t>
  </si>
  <si>
    <t>취소(2024-02-16)</t>
  </si>
  <si>
    <r>
      <t xml:space="preserve">조합명
</t>
    </r>
    <r>
      <rPr>
        <sz val="9"/>
        <color rgb="FF000000"/>
        <rFont val="맑은 고딕"/>
        <family val="3"/>
        <charset val="129"/>
      </rPr>
      <t>(지역주택조합 생략)</t>
    </r>
  </si>
  <si>
    <t>ㅇ제공 목적 : 조합원 알 권리 보장(주택법 제12조 제2항), 조합원 모집 시 사용권원 및 소유권 확보현황 과장 방지(주택법 제11조의5 제2항)</t>
  </si>
  <si>
    <t>http://www-xn--220bp85a8gcja713a8xaf3bk04am3j-com/board/</t>
  </si>
  <si>
    <t>https://cleanup-seoul-go-kr/cafe/mainIndx-do?cafeUrl=DL9907</t>
  </si>
  <si>
    <t>https://cleanup-seoul-go-kr/cafe/mainIndx-do?cafeUrl=거여파크지역</t>
  </si>
  <si>
    <t>http://www-xn--939a4on1nt9g8yj5sco6f-com/main/?load_popup=1</t>
  </si>
  <si>
    <t>https://cleanup-seoul-go-kr/cafe/mainIndx-do?cafeUrl=smd137</t>
  </si>
  <si>
    <t>https://cleanup-seoul-go-kr/cafe/mainIndx-do?cafeUrl=sangsu</t>
  </si>
  <si>
    <t>https://cleanup-seoul-go-kr/cafe/mainIndx-do?cafeUrl=dl5578</t>
  </si>
  <si>
    <t>가락 1·2 지역주택조합 (xn--o39ax1tq7hj5g6jo2nd-com)</t>
  </si>
  <si>
    <t>http://xn--2e0b02l6vku8b79e7ey01g-com/html/</t>
  </si>
  <si>
    <t>https://band-us/band/70841530/attachment/filess</t>
  </si>
  <si>
    <t>ㅇ자료 출처 : 지역주택조합의 발기인 또는 임원이 작성한 분기별 실적보고서(주택법 제12조 제1항)</t>
  </si>
  <si>
    <t>https://cafe-naver-com/djhighpalace/</t>
  </si>
  <si>
    <t>http://www-xn--2y1bu3xn6hmweuyi-com/</t>
  </si>
  <si>
    <t>https://cafe-naver-com/songpaeastone</t>
  </si>
  <si>
    <t>리버레이크 송파 아파트 (xn--3i4b21ga68w8tat9a0ympxim3k-kr)</t>
  </si>
  <si>
    <t>여의샛강지역주택조합-com, https://cleanup-seoul-go-kr/cafe/mainIndx-do?cafeUrl=Ecocity</t>
  </si>
  <si>
    <t>https://cleanup-seoul-go-kr/cafe/mainIndx-do?cafeUrl=hwanghak-chunggye</t>
  </si>
  <si>
    <t>https://cleanup-seoul-go-kr/cafe/mainIndx-do?cafeUrl=samsunghomestay</t>
  </si>
  <si>
    <t>경과연수</t>
  </si>
  <si>
    <t>https://cleanup-seoul-go-kr/cafe/mainIndx-do?cafeUrl=shingd2019</t>
  </si>
  <si>
    <t>https://cleanup-seoul-go-kr/cafe/mainIndx-do?cafeUrl=dorim123</t>
  </si>
  <si>
    <t>https://cleanup-seoul-go-kr/cafe/mainIndx-do?cafeUrl=heaven0405</t>
  </si>
  <si>
    <t>https://cafe-naver-com/mgoldencity</t>
  </si>
  <si>
    <t>https://cafe-naver-com/songpalaboro</t>
  </si>
  <si>
    <t>https://cafe-naver-com/hwagok0424</t>
  </si>
  <si>
    <t>힐스테이트 장승배기역 (hillstate-jsbg-co-kr)</t>
  </si>
  <si>
    <t>https://m-café-naver-com/sinchon77</t>
  </si>
  <si>
    <t>https://cafe-naver-com/hongeun81</t>
  </si>
  <si>
    <t>https://cafe-naver-com/blackxjofc</t>
  </si>
  <si>
    <t>https://cafe-naver-com/sanggye3area</t>
  </si>
  <si>
    <t>https://cafe-daum-net/jiinhouse2</t>
  </si>
  <si>
    <t>https://cafe-naver-com/markone2021</t>
  </si>
  <si>
    <t>9월중 실태조사 실시 예정으로, 추후 정확한 정보 제출 가능</t>
  </si>
  <si>
    <t>https://cafe-naver-com/sangdo363</t>
  </si>
  <si>
    <t>https://cafe-naver-com/ownercity</t>
  </si>
  <si>
    <t>https://cafe-naver-com/onersriver</t>
  </si>
  <si>
    <t>https://cafe-naver-com/highpalace2</t>
  </si>
  <si>
    <t>https://cafe-naver-com/gonghangdong</t>
  </si>
  <si>
    <t>https://cafe-naver-com/sadang2023a</t>
  </si>
  <si>
    <t>http://www-sd-centralpalace-com/</t>
  </si>
  <si>
    <t>가락2</t>
  </si>
  <si>
    <t>송정역</t>
  </si>
  <si>
    <t>대방동</t>
  </si>
  <si>
    <t>연번</t>
  </si>
  <si>
    <t>청계</t>
  </si>
  <si>
    <t>비율</t>
  </si>
  <si>
    <t>-</t>
  </si>
  <si>
    <t>강동구</t>
  </si>
  <si>
    <t>준공</t>
  </si>
  <si>
    <t>광진구</t>
  </si>
  <si>
    <t>성동구</t>
  </si>
  <si>
    <t>독산</t>
  </si>
  <si>
    <t>송파구</t>
  </si>
  <si>
    <t>은평구</t>
  </si>
  <si>
    <t>금천구</t>
  </si>
  <si>
    <t>비고</t>
  </si>
  <si>
    <t>도봉구</t>
  </si>
  <si>
    <t>중랑구</t>
  </si>
  <si>
    <t>착공</t>
  </si>
  <si>
    <t>자치구</t>
  </si>
  <si>
    <t>관악구</t>
  </si>
  <si>
    <t>동작구</t>
  </si>
  <si>
    <t>가락1</t>
  </si>
  <si>
    <t>구로구</t>
  </si>
  <si>
    <t>성북구</t>
  </si>
  <si>
    <t>옥수</t>
  </si>
  <si>
    <t>중구</t>
  </si>
  <si>
    <t>서초구</t>
  </si>
  <si>
    <t>강서구</t>
  </si>
  <si>
    <t>한강</t>
  </si>
  <si>
    <t>파산</t>
  </si>
  <si>
    <t>월계역</t>
  </si>
  <si>
    <t>종로구</t>
  </si>
  <si>
    <t>계</t>
  </si>
  <si>
    <t>용산구</t>
  </si>
  <si>
    <t>강남구</t>
  </si>
  <si>
    <t>월계동</t>
  </si>
  <si>
    <t>양천구</t>
  </si>
  <si>
    <t>마포구</t>
  </si>
  <si>
    <t>림괄</t>
  </si>
  <si>
    <t>합계</t>
  </si>
  <si>
    <t>노원구</t>
  </si>
  <si>
    <t>강북구</t>
  </si>
  <si>
    <t>홍은8</t>
  </si>
  <si>
    <r>
      <t xml:space="preserve">조합설립인가취소
</t>
    </r>
    <r>
      <rPr>
        <b/>
        <sz val="10"/>
        <color rgb="FF7F7F7F"/>
        <rFont val="맑은 고딕"/>
        <family val="3"/>
        <charset val="129"/>
      </rPr>
      <t>역세권장기전세</t>
    </r>
  </si>
  <si>
    <t>신대방동 344-78번지 일대</t>
  </si>
  <si>
    <t>성수동1가 671-179번지 일대</t>
  </si>
  <si>
    <t>성수동1가 670-27번지 일대</t>
  </si>
  <si>
    <t>서초동 1478-13번지 일대</t>
  </si>
  <si>
    <t>면목동 371-134번지 일대</t>
  </si>
  <si>
    <t>주택법개정전 모집공고 진행 사업지</t>
  </si>
  <si>
    <t>서울시 내 지역주택조합 총괄 현황</t>
  </si>
  <si>
    <t>지역주택조합사업 단계별 추진일자</t>
  </si>
  <si>
    <t>신길동 355-105번지 일원</t>
  </si>
  <si>
    <t>모집신고를 안해서 신고인원은 없음</t>
  </si>
  <si>
    <t>상도동 363-117번지 일대</t>
  </si>
  <si>
    <t>사업을 재추진 할 것으로 예상됨</t>
  </si>
  <si>
    <t>신대방동 364-190번지 일대</t>
  </si>
  <si>
    <t>상도동 210-110번지 일대</t>
  </si>
  <si>
    <t>상도2동 182-13번지 일대</t>
  </si>
  <si>
    <t>보라매파크시티지역주택조합-com</t>
  </si>
  <si>
    <t>www-sangdo3-co-kr</t>
  </si>
  <si>
    <t>http://xn--dmc-2y4n56p-com/</t>
  </si>
  <si>
    <t>http://www-donamapt-co-kr/</t>
  </si>
  <si>
    <t>http://www-hangangapt-com/</t>
  </si>
  <si>
    <t>https://band-us/band/93195495</t>
  </si>
  <si>
    <t>https://cafe-daum-net/jiinhouse</t>
  </si>
  <si>
    <t>https://cafe-naver-com/hongeun8</t>
  </si>
  <si>
    <t>http://belladeux-hubweb-net/</t>
  </si>
  <si>
    <t>http://belladeux2-hubweb-net/</t>
  </si>
  <si>
    <t>https://cafe-naver-com/chshare</t>
  </si>
  <si>
    <t>https://cafe-naver-com/dokshc</t>
  </si>
  <si>
    <t>추진단계</t>
  </si>
  <si>
    <t>모집신고</t>
  </si>
  <si>
    <t>437/437</t>
  </si>
  <si>
    <t>사업지 위치</t>
  </si>
  <si>
    <t>조합설립인가</t>
  </si>
  <si>
    <t>사업계획승인</t>
  </si>
  <si>
    <t>입안제안</t>
  </si>
  <si>
    <t>26/30</t>
  </si>
  <si>
    <t>224/340</t>
  </si>
  <si>
    <t>283/604</t>
  </si>
  <si>
    <t>구역지정</t>
  </si>
  <si>
    <t>사업중단</t>
  </si>
  <si>
    <t>171/259</t>
  </si>
  <si>
    <t>25/25</t>
  </si>
  <si>
    <t>581/584</t>
  </si>
  <si>
    <t>116/116</t>
  </si>
  <si>
    <t>386/401</t>
  </si>
  <si>
    <t>34/159</t>
  </si>
  <si>
    <t>341/347</t>
  </si>
  <si>
    <t>630/630</t>
  </si>
  <si>
    <t>250/398</t>
  </si>
  <si>
    <t>195/252</t>
  </si>
  <si>
    <t>43/150</t>
  </si>
  <si>
    <t>277/303</t>
  </si>
  <si>
    <t>314/465</t>
  </si>
  <si>
    <t>88/372</t>
  </si>
  <si>
    <t>350/731</t>
  </si>
  <si>
    <t>400/426</t>
  </si>
  <si>
    <t>128/211</t>
  </si>
  <si>
    <t>224/227</t>
  </si>
  <si>
    <t>87/262</t>
  </si>
  <si>
    <t>202/399</t>
  </si>
  <si>
    <t>추진중단상태</t>
  </si>
  <si>
    <t>247/274</t>
  </si>
  <si>
    <t>413/901</t>
  </si>
  <si>
    <t>740/899</t>
  </si>
  <si>
    <t>194/285</t>
  </si>
  <si>
    <t>(가칭)이수역</t>
  </si>
  <si>
    <t>돈암동역세권</t>
  </si>
  <si>
    <t>(가칭)새절역</t>
  </si>
  <si>
    <t>삼성홈스테이</t>
  </si>
  <si>
    <t>(가칭)새절</t>
  </si>
  <si>
    <t>사당3동</t>
  </si>
  <si>
    <t>(가칭)양지</t>
  </si>
  <si>
    <t>(가칭)신사동</t>
  </si>
  <si>
    <t>(가칭)송파역</t>
  </si>
  <si>
    <t>황학동 청계</t>
  </si>
  <si>
    <t>(가칭)이수</t>
  </si>
  <si>
    <t>벨라듀1차</t>
  </si>
  <si>
    <t>(가칭)방화</t>
  </si>
  <si>
    <t>(가칭)등촌동</t>
  </si>
  <si>
    <t>(가칭)공항동</t>
  </si>
  <si>
    <t>(가칭)오금역</t>
  </si>
  <si>
    <t>(가칭)청림동</t>
  </si>
  <si>
    <t>852/-</t>
  </si>
  <si>
    <t>(가칭)보라매</t>
  </si>
  <si>
    <t>2/1494</t>
  </si>
  <si>
    <t>벨라듀2차</t>
  </si>
  <si>
    <t>(가칭)석촌역</t>
  </si>
  <si>
    <t>동작하이팰리스</t>
  </si>
  <si>
    <t>상도스타리움</t>
  </si>
  <si>
    <t>(가칭)남성역</t>
  </si>
  <si>
    <t>205/205</t>
  </si>
  <si>
    <t>(가칭)연신내</t>
  </si>
  <si>
    <t>352/461</t>
  </si>
  <si>
    <t>78/153</t>
  </si>
  <si>
    <t>1/479</t>
  </si>
  <si>
    <t>(가칭)봉천동</t>
  </si>
  <si>
    <t>연락두절</t>
  </si>
  <si>
    <t>(가칭)정릉역</t>
  </si>
  <si>
    <t>84/84</t>
  </si>
  <si>
    <t>동대문구</t>
  </si>
  <si>
    <t>영등포구</t>
  </si>
  <si>
    <t>(가칭)신공덕</t>
  </si>
  <si>
    <t>(가칭)당곡역</t>
  </si>
  <si>
    <t>서대문구</t>
  </si>
  <si>
    <t>(가칭)DMC</t>
  </si>
  <si>
    <t>(가칭)보배라</t>
  </si>
  <si>
    <t>(가칭)신림</t>
  </si>
  <si>
    <t>(가칭)구로동</t>
  </si>
  <si>
    <t>192/192</t>
  </si>
  <si>
    <t>홍은8-1</t>
  </si>
  <si>
    <t>1/518</t>
  </si>
  <si>
    <t>창전동319</t>
  </si>
  <si>
    <t>440/832</t>
  </si>
  <si>
    <t>117/102</t>
  </si>
  <si>
    <t>33/20</t>
  </si>
  <si>
    <t>(가칭)개봉역</t>
  </si>
  <si>
    <t>(가칭)이화</t>
  </si>
  <si>
    <t>신수동무쇠막</t>
  </si>
  <si>
    <t>(가칭)이대역</t>
  </si>
  <si>
    <t>(가칭)상수역</t>
  </si>
  <si>
    <t>(가칭)정릉3</t>
  </si>
  <si>
    <t>(가칭)신길</t>
  </si>
  <si>
    <t>(가칭)대림동</t>
  </si>
  <si>
    <t>(가칭)대림3</t>
  </si>
  <si>
    <t>281/-</t>
  </si>
  <si>
    <t>역세권사업</t>
  </si>
  <si>
    <t xml:space="preserve">396/- </t>
  </si>
  <si>
    <t>(가칭)병무청</t>
  </si>
  <si>
    <t>모집신고 전</t>
  </si>
  <si>
    <t>(가칭)전농</t>
  </si>
  <si>
    <t>139/139</t>
  </si>
  <si>
    <t>자치구별 현황</t>
  </si>
  <si>
    <t>역세권활성화</t>
  </si>
  <si>
    <t>장승배기역</t>
  </si>
  <si>
    <t>(가칭)신길5</t>
  </si>
  <si>
    <t>역세권장기전세</t>
  </si>
  <si>
    <t>신수동무쇠막2</t>
  </si>
  <si>
    <t>69/69</t>
  </si>
  <si>
    <t>307/307</t>
  </si>
  <si>
    <t>(가칭)뉴신길</t>
  </si>
  <si>
    <t>신길5동</t>
  </si>
  <si>
    <t>913/-</t>
  </si>
  <si>
    <t>10/446</t>
  </si>
  <si>
    <t>59/304</t>
  </si>
  <si>
    <t>47/47</t>
  </si>
  <si>
    <t>44/707</t>
  </si>
  <si>
    <t>314/326</t>
  </si>
  <si>
    <t>657/940</t>
  </si>
  <si>
    <t>455/687</t>
  </si>
  <si>
    <t>420/762</t>
  </si>
  <si>
    <t>24/517</t>
  </si>
  <si>
    <t>360/404</t>
  </si>
  <si>
    <t>196/210</t>
  </si>
  <si>
    <t>71/-</t>
  </si>
  <si>
    <t>71/112</t>
  </si>
  <si>
    <t>31/295</t>
  </si>
  <si>
    <t>500/794</t>
  </si>
  <si>
    <t>295/348</t>
  </si>
  <si>
    <t>구로동 532 일대</t>
  </si>
  <si>
    <t>공항동 21번지 일대</t>
  </si>
  <si>
    <t>공항동 14번지 일대</t>
  </si>
  <si>
    <t>(가칭)사당3동학수</t>
  </si>
  <si>
    <t>(가칭)상도동약수터</t>
  </si>
  <si>
    <t>(가칭)신대방삼거리역</t>
  </si>
  <si>
    <t>(가칭)보라매센트럴</t>
  </si>
  <si>
    <t>(가칭)상도장승배기</t>
  </si>
  <si>
    <t>(가칭)상도트인시아</t>
  </si>
  <si>
    <t>(가칭)상도메트로타운</t>
  </si>
  <si>
    <t>(가칭)사당5동</t>
  </si>
  <si>
    <t>(가칭)사당2동</t>
  </si>
  <si>
    <t>(가칭)보라매동</t>
  </si>
  <si>
    <t>(가칭)화곡6동</t>
  </si>
  <si>
    <t>(가칭)포레니스</t>
  </si>
  <si>
    <t>(가칭)마포밤섬</t>
  </si>
  <si>
    <t>(가칭)이대역2</t>
  </si>
  <si>
    <t>홍은동11-738</t>
  </si>
  <si>
    <t>홍은동 14-10</t>
  </si>
  <si>
    <t>중동 78번지 일대</t>
  </si>
  <si>
    <t>상계3,4동 일대</t>
  </si>
  <si>
    <t>(가칭)대림1동</t>
  </si>
  <si>
    <t>(가칭)상계3구역</t>
  </si>
  <si>
    <t>(가칭)여의샛강</t>
  </si>
  <si>
    <t>(가칭)송정동리버파크</t>
  </si>
  <si>
    <t>송정동 83번지 일대</t>
  </si>
  <si>
    <t>(가칭)도림사거리역</t>
  </si>
  <si>
    <t>(가칭)영등포대림</t>
  </si>
  <si>
    <t>전농동 60번지 일대</t>
  </si>
  <si>
    <t>(가칭)신대방역2단지</t>
  </si>
  <si>
    <t>(가칭)용마산역세권</t>
  </si>
  <si>
    <t>1,466/1,466</t>
  </si>
  <si>
    <t>(가칭)구로새말</t>
  </si>
  <si>
    <t>1254/1700</t>
  </si>
  <si>
    <t>675/1091</t>
  </si>
  <si>
    <t>198/1,289</t>
  </si>
  <si>
    <t>www-암사한강-kr</t>
  </si>
  <si>
    <t>2017-05-25</t>
  </si>
  <si>
    <t>2023-08-18</t>
  </si>
  <si>
    <t>2023-08-29</t>
  </si>
  <si>
    <t>2023-10-16</t>
  </si>
  <si>
    <t>2017-05-24</t>
  </si>
  <si>
    <t>2017-04-19</t>
  </si>
  <si>
    <t>2019-10-02</t>
  </si>
  <si>
    <t>2022-12-27</t>
  </si>
  <si>
    <t>2018-07-16</t>
  </si>
  <si>
    <t>2020-07-13</t>
  </si>
  <si>
    <t>2024-03-08</t>
  </si>
  <si>
    <t>2017-06-02</t>
  </si>
  <si>
    <t>2021-03-25</t>
  </si>
  <si>
    <t>2020-12-02</t>
  </si>
  <si>
    <t>2022-05-31</t>
  </si>
  <si>
    <t>2020-04-06</t>
  </si>
  <si>
    <t>2018-08-20</t>
  </si>
  <si>
    <t>2020-10-30</t>
  </si>
  <si>
    <t>2020-03-00</t>
  </si>
  <si>
    <t>2017-05-00</t>
  </si>
  <si>
    <t>2019-02-11</t>
  </si>
  <si>
    <t>2021-12-16</t>
  </si>
  <si>
    <t>2024-05-00</t>
  </si>
  <si>
    <t>2021-12-03</t>
  </si>
  <si>
    <t>2017-12-00</t>
  </si>
  <si>
    <t>정비사업 정보몽땅(seoul-go-kr)</t>
  </si>
  <si>
    <t>http://sdstarium-com/</t>
  </si>
  <si>
    <t>정비사업 정보몽땅 (seoul-go-kr)</t>
  </si>
  <si>
    <t>http://www-화양그랜드파크-com</t>
  </si>
  <si>
    <t>서울시 내 지역주택조합 추진사업 주요현황</t>
  </si>
  <si>
    <t>http://www-singil5-com</t>
  </si>
  <si>
    <t>217/400</t>
    <phoneticPr fontId="23" type="noConversion"/>
  </si>
  <si>
    <t>조합원 모집현황
(현원/신고인원)</t>
  </si>
  <si>
    <t>287/500</t>
  </si>
  <si>
    <t>1,742/1,717</t>
  </si>
  <si>
    <t>조합원 모집현원</t>
    <phoneticPr fontId="23" type="noConversion"/>
  </si>
  <si>
    <t xml:space="preserve"> 1,028/1,037</t>
    <phoneticPr fontId="23" type="noConversion"/>
  </si>
  <si>
    <t>-</t>
    <phoneticPr fontId="23" type="noConversion"/>
  </si>
  <si>
    <t>-/420</t>
    <phoneticPr fontId="23" type="noConversion"/>
  </si>
  <si>
    <t>-/180</t>
    <phoneticPr fontId="23" type="noConversion"/>
  </si>
  <si>
    <t>-/753</t>
    <phoneticPr fontId="23" type="noConversion"/>
  </si>
  <si>
    <t>-/29</t>
    <phoneticPr fontId="23" type="noConversion"/>
  </si>
  <si>
    <t>-/201</t>
    <phoneticPr fontId="23" type="noConversion"/>
  </si>
  <si>
    <t>239/370</t>
    <phoneticPr fontId="23" type="noConversion"/>
  </si>
  <si>
    <r>
      <t>(</t>
    </r>
    <r>
      <rPr>
        <sz val="11"/>
        <color rgb="FF000000"/>
        <rFont val="맑은 고딕"/>
        <family val="3"/>
        <charset val="129"/>
      </rPr>
      <t>가칭)천호역A1</t>
    </r>
    <phoneticPr fontId="23" type="noConversion"/>
  </si>
  <si>
    <r>
      <t xml:space="preserve">천호동 </t>
    </r>
    <r>
      <rPr>
        <sz val="11"/>
        <color rgb="FF000000"/>
        <rFont val="맑은 고딕"/>
        <family val="3"/>
        <charset val="129"/>
      </rPr>
      <t>460-9번지 일대</t>
    </r>
    <phoneticPr fontId="23" type="noConversion"/>
  </si>
  <si>
    <t>0/-</t>
    <phoneticPr fontId="23" type="noConversion"/>
  </si>
  <si>
    <t>-</t>
    <phoneticPr fontId="23" type="noConversion"/>
  </si>
  <si>
    <t>0/882</t>
    <phoneticPr fontId="23" type="noConversion"/>
  </si>
  <si>
    <t>0/366</t>
    <phoneticPr fontId="23" type="noConversion"/>
  </si>
  <si>
    <r>
      <t>2</t>
    </r>
    <r>
      <rPr>
        <sz val="11"/>
        <color rgb="FF000000"/>
        <rFont val="맑은 고딕"/>
        <family val="3"/>
        <charset val="129"/>
      </rPr>
      <t>017-06-03 이전</t>
    </r>
    <phoneticPr fontId="23" type="noConversion"/>
  </si>
  <si>
    <t>구로구</t>
    <phoneticPr fontId="23" type="noConversion"/>
  </si>
  <si>
    <r>
      <t>(가칭)주민참여형</t>
    </r>
    <r>
      <rPr>
        <sz val="11"/>
        <color rgb="FF000000"/>
        <rFont val="맑은 고딕"/>
        <family val="3"/>
        <charset val="129"/>
      </rPr>
      <t xml:space="preserve"> </t>
    </r>
    <r>
      <rPr>
        <sz val="11"/>
        <color rgb="FF000000"/>
        <rFont val="맑은 고딕"/>
        <family val="3"/>
        <charset val="129"/>
      </rPr>
      <t>화곡1</t>
    </r>
    <phoneticPr fontId="23" type="noConversion"/>
  </si>
  <si>
    <r>
      <t>(가칭</t>
    </r>
    <r>
      <rPr>
        <sz val="11"/>
        <color rgb="FF000000"/>
        <rFont val="맑은 고딕"/>
        <family val="3"/>
        <charset val="129"/>
      </rPr>
      <t>)행운스타리움</t>
    </r>
    <phoneticPr fontId="23" type="noConversion"/>
  </si>
  <si>
    <r>
      <t>(가칭</t>
    </r>
    <r>
      <rPr>
        <sz val="11"/>
        <color rgb="FF000000"/>
        <rFont val="맑은 고딕"/>
        <family val="3"/>
        <charset val="129"/>
      </rPr>
      <t>)동작남성역</t>
    </r>
    <phoneticPr fontId="23" type="noConversion"/>
  </si>
  <si>
    <t xml:space="preserve">ㅇ제공 근거 : 서울형 지역주택조합 관리방안(2024-05-20) </t>
    <phoneticPr fontId="23" type="noConversion"/>
  </si>
  <si>
    <t>행운동 26번지 일대</t>
    <phoneticPr fontId="23" type="noConversion"/>
  </si>
  <si>
    <t>0/306</t>
    <phoneticPr fontId="23" type="noConversion"/>
  </si>
  <si>
    <t>02-879-6322</t>
    <phoneticPr fontId="23" type="noConversion"/>
  </si>
  <si>
    <t>02-879-6321</t>
    <phoneticPr fontId="23" type="noConversion"/>
  </si>
  <si>
    <t>02-879-6324</t>
    <phoneticPr fontId="23" type="noConversion"/>
  </si>
  <si>
    <t>https://cleanup.seoul.go.kr/cafe/mainIndx.do?cafeUrl=heangun1110</t>
    <phoneticPr fontId="23" type="noConversion"/>
  </si>
  <si>
    <t>144/-</t>
    <phoneticPr fontId="23" type="noConversion"/>
  </si>
  <si>
    <t>237/260</t>
    <phoneticPr fontId="23" type="noConversion"/>
  </si>
  <si>
    <t>204/716</t>
    <phoneticPr fontId="23" type="noConversion"/>
  </si>
  <si>
    <t>1/70</t>
    <phoneticPr fontId="23" type="noConversion"/>
  </si>
  <si>
    <t>www-rimgwal-kr
https://cleanup.seoul.go.kr/cafe/mainIndx.do?cafeUrl=flarkf1</t>
    <phoneticPr fontId="23" type="noConversion"/>
  </si>
  <si>
    <t>http://www.xn--9i1bo3h3wks3r.com/default/</t>
    <phoneticPr fontId="23" type="noConversion"/>
  </si>
  <si>
    <t>https://cleanup-seoul-go-kr/cafe/mainIndx-do?cafeUrl=gaebongmetro</t>
    <phoneticPr fontId="23" type="noConversion"/>
  </si>
  <si>
    <t>https://cafe.naver.com/gurosaemal</t>
    <phoneticPr fontId="23" type="noConversion"/>
  </si>
  <si>
    <t>58/58</t>
    <phoneticPr fontId="23" type="noConversion"/>
  </si>
  <si>
    <t>289/481</t>
    <phoneticPr fontId="23" type="noConversion"/>
  </si>
  <si>
    <t>489/597</t>
    <phoneticPr fontId="23" type="noConversion"/>
  </si>
  <si>
    <t>353/483</t>
    <phoneticPr fontId="23" type="noConversion"/>
  </si>
  <si>
    <t>228/441</t>
    <phoneticPr fontId="23" type="noConversion"/>
  </si>
  <si>
    <t>99/360</t>
    <phoneticPr fontId="23" type="noConversion"/>
  </si>
  <si>
    <t>247/425</t>
    <phoneticPr fontId="23" type="noConversion"/>
  </si>
  <si>
    <t>491/922</t>
    <phoneticPr fontId="23" type="noConversion"/>
  </si>
  <si>
    <r>
      <t xml:space="preserve">사당동 </t>
    </r>
    <r>
      <rPr>
        <sz val="11"/>
        <color rgb="FF000000"/>
        <rFont val="맑은 고딕"/>
        <family val="3"/>
        <charset val="129"/>
      </rPr>
      <t>277-1번지 일대</t>
    </r>
    <phoneticPr fontId="23" type="noConversion"/>
  </si>
  <si>
    <t>https://cleanup.seoul.go.kr/djnamsung277</t>
    <phoneticPr fontId="23" type="noConversion"/>
  </si>
  <si>
    <r>
      <t>0</t>
    </r>
    <r>
      <rPr>
        <sz val="11"/>
        <color rgb="FF000000"/>
        <rFont val="맑은 고딕"/>
        <family val="3"/>
        <charset val="129"/>
      </rPr>
      <t>2-820-1989</t>
    </r>
    <phoneticPr fontId="23" type="noConversion"/>
  </si>
  <si>
    <t>조합 청산 중</t>
    <phoneticPr fontId="23" type="noConversion"/>
  </si>
  <si>
    <t>사업계획승인</t>
    <phoneticPr fontId="23" type="noConversion"/>
  </si>
  <si>
    <r>
      <t>(`24</t>
    </r>
    <r>
      <rPr>
        <sz val="11"/>
        <color rgb="FF000000"/>
        <rFont val="맑은 고딕"/>
        <family val="3"/>
        <charset val="129"/>
      </rPr>
      <t>.12.31</t>
    </r>
    <r>
      <rPr>
        <sz val="11"/>
        <color rgb="FF000000"/>
        <rFont val="맑은 고딕"/>
        <family val="3"/>
        <charset val="129"/>
      </rPr>
      <t xml:space="preserve">. 기준) </t>
    </r>
    <phoneticPr fontId="23" type="noConversion"/>
  </si>
  <si>
    <r>
      <t>(`24</t>
    </r>
    <r>
      <rPr>
        <sz val="11"/>
        <color rgb="FF000000"/>
        <rFont val="맑은 고딕"/>
        <family val="3"/>
        <charset val="129"/>
      </rPr>
      <t>.12.31</t>
    </r>
    <r>
      <rPr>
        <sz val="11"/>
        <color rgb="FF000000"/>
        <rFont val="맑은 고딕"/>
        <family val="3"/>
        <charset val="129"/>
      </rPr>
      <t xml:space="preserve">. 기준) </t>
    </r>
    <phoneticPr fontId="23" type="noConversion"/>
  </si>
  <si>
    <t>(2024-12-31 기준)</t>
    <phoneticPr fontId="23" type="noConversion"/>
  </si>
  <si>
    <t>-</t>
    <phoneticPr fontId="23" type="noConversion"/>
  </si>
  <si>
    <t>168/318</t>
    <phoneticPr fontId="23" type="noConversion"/>
  </si>
  <si>
    <t>221/224</t>
    <phoneticPr fontId="23" type="noConversion"/>
  </si>
  <si>
    <t>337/493</t>
    <phoneticPr fontId="23" type="noConversion"/>
  </si>
  <si>
    <t>220/546</t>
    <phoneticPr fontId="23" type="noConversion"/>
  </si>
  <si>
    <t>119/315</t>
    <phoneticPr fontId="23" type="noConversion"/>
  </si>
  <si>
    <t>221/268</t>
    <phoneticPr fontId="23" type="noConversion"/>
  </si>
  <si>
    <t>연락두절</t>
    <phoneticPr fontId="23" type="noConversion"/>
  </si>
  <si>
    <r>
      <t xml:space="preserve">역세권장기전세
</t>
    </r>
    <r>
      <rPr>
        <b/>
        <sz val="10"/>
        <color rgb="FFFF0000"/>
        <rFont val="맑은 고딕"/>
        <family val="3"/>
        <charset val="129"/>
      </rPr>
      <t>연락두절</t>
    </r>
    <phoneticPr fontId="23" type="noConversion"/>
  </si>
  <si>
    <t>-</t>
    <phoneticPr fontId="23" type="noConversion"/>
  </si>
  <si>
    <t>-/305</t>
    <phoneticPr fontId="23" type="noConversion"/>
  </si>
  <si>
    <t>0/535</t>
    <phoneticPr fontId="23" type="noConversion"/>
  </si>
  <si>
    <t>441/876</t>
    <phoneticPr fontId="23" type="noConversion"/>
  </si>
  <si>
    <t>104/232</t>
    <phoneticPr fontId="23" type="noConversion"/>
  </si>
  <si>
    <t>445/-</t>
    <phoneticPr fontId="23" type="noConversion"/>
  </si>
  <si>
    <t>283/-</t>
    <phoneticPr fontId="23" type="noConversion"/>
  </si>
  <si>
    <t>금호역라비체</t>
    <phoneticPr fontId="23" type="noConversion"/>
  </si>
  <si>
    <t>800/800</t>
    <phoneticPr fontId="23" type="noConversion"/>
  </si>
  <si>
    <t>514/514</t>
    <phoneticPr fontId="23" type="noConversion"/>
  </si>
  <si>
    <t>182/182</t>
    <phoneticPr fontId="23" type="noConversion"/>
  </si>
  <si>
    <t>283/283</t>
    <phoneticPr fontId="23" type="noConversion"/>
  </si>
  <si>
    <t>210/300</t>
    <phoneticPr fontId="23" type="noConversion"/>
  </si>
  <si>
    <t>258/327</t>
    <phoneticPr fontId="23" type="noConversion"/>
  </si>
  <si>
    <t>180/232</t>
    <phoneticPr fontId="23" type="noConversion"/>
  </si>
  <si>
    <t>연락두절</t>
    <phoneticPr fontId="23" type="noConversion"/>
  </si>
  <si>
    <t>업무대행사대표
검찰송치</t>
    <phoneticPr fontId="23" type="noConversion"/>
  </si>
  <si>
    <r>
      <t>02-330-</t>
    </r>
    <r>
      <rPr>
        <sz val="11"/>
        <color rgb="FF000000"/>
        <rFont val="맑은 고딕"/>
        <family val="3"/>
        <charset val="129"/>
      </rPr>
      <t>1933</t>
    </r>
    <phoneticPr fontId="23" type="noConversion"/>
  </si>
  <si>
    <r>
      <t>02-330-1</t>
    </r>
    <r>
      <rPr>
        <sz val="11"/>
        <color rgb="FF000000"/>
        <rFont val="맑은 고딕"/>
        <family val="3"/>
        <charset val="129"/>
      </rPr>
      <t>933</t>
    </r>
    <phoneticPr fontId="23" type="noConversion"/>
  </si>
  <si>
    <t>438/545</t>
    <phoneticPr fontId="23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</si>
</sst>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176" formatCode="0.0%"/>
    <numFmt numFmtId="177" formatCode="#,##0.00_);[Red]\(#,##0.00\)"/>
    <numFmt numFmtId="178" formatCode="\(0\)"/>
    <numFmt numFmtId="179" formatCode="#,##0_);[Red]\(#,##0\)"/>
    <numFmt numFmtId="180" formatCode="0_);[Red]\(0\)"/>
  </numFmts>
  <fonts count="29" x14ac:knownFonts="1">
    <font>
      <sz val="11"/>
      <color rgb="FF000000"/>
      <name val="맑은 고딕"/>
    </font>
    <font>
      <sz val="11"/>
      <color rgb="FF000000"/>
      <name val="맑은 고딕"/>
      <family val="3"/>
      <charset val="129"/>
    </font>
    <font>
      <u/>
      <sz val="11"/>
      <color rgb="FF0563C1"/>
      <name val="맑은 고딕"/>
      <family val="3"/>
      <charset val="129"/>
    </font>
    <font>
      <sz val="12"/>
      <color rgb="FF000000"/>
      <name val="맑은 고딕"/>
      <family val="3"/>
      <charset val="129"/>
    </font>
    <font>
      <u val="double"/>
      <sz val="20"/>
      <color rgb="FF000000"/>
      <name val="HY견고딕"/>
      <family val="1"/>
      <charset val="129"/>
    </font>
    <font>
      <b/>
      <sz val="12"/>
      <color rgb="FF000000"/>
      <name val="맑은 고딕"/>
      <family val="3"/>
      <charset val="129"/>
    </font>
    <font>
      <sz val="11"/>
      <color rgb="FF0563C1"/>
      <name val="맑은 고딕"/>
      <family val="3"/>
      <charset val="129"/>
    </font>
    <font>
      <b/>
      <sz val="12"/>
      <color rgb="FFFF0000"/>
      <name val="맑은 고딕"/>
      <family val="3"/>
      <charset val="129"/>
    </font>
    <font>
      <b/>
      <sz val="11"/>
      <color rgb="FF0000FF"/>
      <name val="맑은 고딕"/>
      <family val="3"/>
      <charset val="129"/>
    </font>
    <font>
      <sz val="10"/>
      <color rgb="FF000000"/>
      <name val="맑은 고딕"/>
      <family val="3"/>
      <charset val="129"/>
    </font>
    <font>
      <sz val="11"/>
      <color rgb="FF0000FF"/>
      <name val="맑은 고딕"/>
      <family val="3"/>
      <charset val="129"/>
    </font>
    <font>
      <u/>
      <sz val="11"/>
      <color rgb="FF4472C4"/>
      <name val="맑은 고딕"/>
      <family val="3"/>
      <charset val="129"/>
    </font>
    <font>
      <sz val="11"/>
      <color rgb="FF4472C4"/>
      <name val="맑은 고딕"/>
      <family val="3"/>
      <charset val="129"/>
    </font>
    <font>
      <b/>
      <sz val="10"/>
      <color rgb="FFFF0000"/>
      <name val="맑은 고딕"/>
      <family val="3"/>
      <charset val="129"/>
    </font>
    <font>
      <b/>
      <sz val="10"/>
      <color rgb="FF7F7F7F"/>
      <name val="맑은 고딕"/>
      <family val="3"/>
      <charset val="129"/>
    </font>
    <font>
      <sz val="9"/>
      <color rgb="FF000000"/>
      <name val="맑은 고딕"/>
      <family val="3"/>
      <charset val="129"/>
    </font>
    <font>
      <b/>
      <sz val="11"/>
      <color rgb="FF000000"/>
      <name val="맑은 고딕"/>
      <family val="3"/>
      <charset val="129"/>
    </font>
    <font>
      <b/>
      <sz val="9"/>
      <color rgb="FF000000"/>
      <name val="맑은 고딕"/>
      <family val="3"/>
      <charset val="129"/>
    </font>
    <font>
      <b/>
      <sz val="9"/>
      <color rgb="FFFFFFFF"/>
      <name val="맑은 고딕"/>
      <family val="3"/>
      <charset val="129"/>
    </font>
    <font>
      <b/>
      <sz val="11"/>
      <color rgb="FFFFFFFF"/>
      <name val="맑은 고딕"/>
      <family val="3"/>
      <charset val="129"/>
    </font>
    <font>
      <sz val="16"/>
      <color rgb="FF000000"/>
      <name val="HY견고딕"/>
      <family val="1"/>
      <charset val="129"/>
    </font>
    <font>
      <b/>
      <sz val="9"/>
      <color rgb="FF000000"/>
      <name val="Tahoma"/>
      <family val="2"/>
    </font>
    <font>
      <b/>
      <sz val="9"/>
      <color rgb="FF000000"/>
      <name val="돋움"/>
      <family val="3"/>
      <charset val="129"/>
    </font>
    <font>
      <sz val="8"/>
      <name val="돋움"/>
      <family val="3"/>
      <charset val="129"/>
    </font>
    <font>
      <sz val="11"/>
      <color theme="1"/>
      <name val="맑은 고딕"/>
      <family val="3"/>
      <charset val="129"/>
    </font>
    <font>
      <sz val="10"/>
      <color theme="1"/>
      <name val="맑은 고딕"/>
      <family val="3"/>
      <charset val="129"/>
    </font>
    <font>
      <u/>
      <sz val="11"/>
      <color theme="1"/>
      <name val="맑은 고딕"/>
      <family val="3"/>
      <charset val="129"/>
    </font>
    <font>
      <u/>
      <sz val="7"/>
      <color rgb="FF0563C1"/>
      <name val="맑은 고딕"/>
      <family val="3"/>
      <charset val="129"/>
    </font>
    <font>
      <sz val="11"/>
      <name val="맑은 고딕"/>
      <family val="3"/>
      <charset val="129"/>
    </font>
  </fonts>
  <fills count="10">
    <fill>
      <patternFill patternType="none"/>
    </fill>
    <fill>
      <patternFill patternType="gray125"/>
    </fill>
    <fill>
      <patternFill patternType="solid">
        <fgColor rgb="FFFFF2CC"/>
        <bgColor indexed="64"/>
      </patternFill>
    </fill>
    <fill>
      <patternFill patternType="solid">
        <fgColor rgb="FFDAE3F3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rgb="FF595959"/>
        <bgColor indexed="64"/>
      </patternFill>
    </fill>
    <fill>
      <patternFill patternType="solid">
        <fgColor rgb="FFBFBFBF"/>
        <bgColor indexed="64"/>
      </patternFill>
    </fill>
    <fill>
      <patternFill patternType="solid">
        <fgColor theme="0" tint="-0.3499862666707357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</fills>
  <borders count="39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double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/>
      <right style="medium">
        <color auto="1"/>
      </right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/>
      <bottom style="double">
        <color auto="1"/>
      </bottom>
      <diagonal/>
    </border>
    <border>
      <left/>
      <right style="thin">
        <color auto="1"/>
      </right>
      <top style="thin">
        <color auto="1"/>
      </top>
      <bottom style="double">
        <color auto="1"/>
      </bottom>
      <diagonal/>
    </border>
    <border>
      <left style="thin">
        <color auto="1"/>
      </left>
      <right/>
      <top style="medium">
        <color auto="1"/>
      </top>
      <bottom style="thin">
        <color auto="1"/>
      </bottom>
      <diagonal/>
    </border>
    <border>
      <left/>
      <right style="thin">
        <color auto="1"/>
      </right>
      <top style="medium">
        <color auto="1"/>
      </top>
      <bottom style="thin">
        <color auto="1"/>
      </bottom>
      <diagonal/>
    </border>
    <border>
      <left/>
      <right/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/>
      <bottom style="double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double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/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 style="thin">
        <color auto="1"/>
      </bottom>
      <diagonal/>
    </border>
  </borders>
  <cellStyleXfs count="3">
    <xf numFmtId="0" fontId="0" fillId="0" borderId="0">
      <alignment vertical="center"/>
    </xf>
    <xf numFmtId="0" fontId="2" fillId="0" borderId="0">
      <alignment vertical="center"/>
    </xf>
    <xf numFmtId="0" fontId="1" fillId="0" borderId="0">
      <alignment vertical="center"/>
    </xf>
  </cellStyleXfs>
  <cellXfs count="201">
    <xf numFmtId="0" fontId="0" fillId="0" borderId="0" xfId="0" applyNumberFormat="1">
      <alignment vertical="center"/>
    </xf>
    <xf numFmtId="0" fontId="0" fillId="0" borderId="0" xfId="0" applyNumberFormat="1">
      <alignment vertical="center"/>
    </xf>
    <xf numFmtId="0" fontId="0" fillId="0" borderId="0" xfId="0" applyNumberFormat="1" applyAlignment="1">
      <alignment horizontal="center" vertical="center"/>
    </xf>
    <xf numFmtId="0" fontId="0" fillId="0" borderId="1" xfId="0" applyNumberFormat="1" applyBorder="1" applyAlignment="1">
      <alignment horizontal="center" vertical="center" shrinkToFit="1"/>
    </xf>
    <xf numFmtId="0" fontId="0" fillId="0" borderId="1" xfId="0" applyNumberFormat="1" applyBorder="1">
      <alignment vertical="center"/>
    </xf>
    <xf numFmtId="0" fontId="3" fillId="0" borderId="0" xfId="0" applyNumberFormat="1" applyFont="1">
      <alignment vertical="center"/>
    </xf>
    <xf numFmtId="0" fontId="0" fillId="0" borderId="2" xfId="0" applyNumberFormat="1" applyBorder="1" applyAlignment="1">
      <alignment horizontal="center" vertical="center" shrinkToFit="1"/>
    </xf>
    <xf numFmtId="176" fontId="0" fillId="0" borderId="2" xfId="0" applyNumberFormat="1" applyBorder="1" applyAlignment="1">
      <alignment horizontal="center" vertical="center" shrinkToFit="1"/>
    </xf>
    <xf numFmtId="177" fontId="0" fillId="2" borderId="3" xfId="0" applyNumberFormat="1" applyFill="1" applyBorder="1" applyAlignment="1">
      <alignment horizontal="center" vertical="center" shrinkToFit="1"/>
    </xf>
    <xf numFmtId="0" fontId="0" fillId="0" borderId="4" xfId="0" applyNumberFormat="1" applyBorder="1" applyAlignment="1">
      <alignment horizontal="center" vertical="center" shrinkToFit="1"/>
    </xf>
    <xf numFmtId="0" fontId="2" fillId="0" borderId="2" xfId="1" applyNumberFormat="1" applyBorder="1" applyAlignment="1">
      <alignment horizontal="center" vertical="center" shrinkToFit="1"/>
    </xf>
    <xf numFmtId="0" fontId="2" fillId="0" borderId="1" xfId="1" applyNumberFormat="1" applyBorder="1" applyAlignment="1">
      <alignment horizontal="center" vertical="center" shrinkToFit="1"/>
    </xf>
    <xf numFmtId="0" fontId="2" fillId="0" borderId="1" xfId="1" applyNumberFormat="1" applyFont="1" applyBorder="1" applyAlignment="1">
      <alignment horizontal="center" vertical="center" shrinkToFit="1"/>
    </xf>
    <xf numFmtId="0" fontId="2" fillId="0" borderId="1" xfId="1" applyNumberFormat="1" applyBorder="1" applyAlignment="1">
      <alignment horizontal="center" vertical="center" shrinkToFit="1"/>
    </xf>
    <xf numFmtId="0" fontId="0" fillId="0" borderId="2" xfId="0" applyNumberFormat="1" applyFill="1" applyBorder="1" applyAlignment="1">
      <alignment horizontal="center" vertical="center" shrinkToFit="1"/>
    </xf>
    <xf numFmtId="0" fontId="0" fillId="0" borderId="1" xfId="0" applyNumberFormat="1" applyFont="1" applyFill="1" applyBorder="1" applyAlignment="1">
      <alignment horizontal="center" vertical="center" shrinkToFit="1"/>
    </xf>
    <xf numFmtId="0" fontId="2" fillId="0" borderId="1" xfId="1" applyNumberFormat="1" applyFill="1" applyBorder="1" applyAlignment="1">
      <alignment horizontal="center" vertical="center" shrinkToFit="1"/>
    </xf>
    <xf numFmtId="0" fontId="2" fillId="0" borderId="0" xfId="1" applyNumberFormat="1" applyBorder="1" applyAlignment="1">
      <alignment horizontal="center" vertical="center" shrinkToFit="1"/>
    </xf>
    <xf numFmtId="0" fontId="2" fillId="0" borderId="0" xfId="1" applyNumberFormat="1" applyBorder="1" applyAlignment="1">
      <alignment horizontal="center" vertical="center" shrinkToFit="1"/>
    </xf>
    <xf numFmtId="0" fontId="0" fillId="0" borderId="1" xfId="0" quotePrefix="1" applyNumberFormat="1" applyBorder="1" applyAlignment="1">
      <alignment horizontal="center" vertical="center" shrinkToFit="1"/>
    </xf>
    <xf numFmtId="0" fontId="0" fillId="0" borderId="0" xfId="0" applyNumberFormat="1" applyFont="1" applyBorder="1" applyAlignment="1">
      <alignment horizontal="left" vertical="center"/>
    </xf>
    <xf numFmtId="0" fontId="0" fillId="0" borderId="0" xfId="0" applyNumberFormat="1" applyFont="1" applyBorder="1" applyAlignment="1">
      <alignment horizontal="left" vertical="center"/>
    </xf>
    <xf numFmtId="0" fontId="2" fillId="0" borderId="2" xfId="1" applyNumberFormat="1" applyFill="1" applyBorder="1" applyAlignment="1">
      <alignment horizontal="center" vertical="center" shrinkToFit="1"/>
    </xf>
    <xf numFmtId="0" fontId="4" fillId="0" borderId="0" xfId="0" applyNumberFormat="1" applyFont="1" applyBorder="1" applyAlignment="1">
      <alignment vertical="center"/>
    </xf>
    <xf numFmtId="0" fontId="0" fillId="0" borderId="5" xfId="0" applyNumberFormat="1" applyBorder="1" applyAlignment="1">
      <alignment vertical="center"/>
    </xf>
    <xf numFmtId="0" fontId="5" fillId="0" borderId="0" xfId="0" applyNumberFormat="1" applyFont="1" applyBorder="1" applyAlignment="1">
      <alignment vertical="center"/>
    </xf>
    <xf numFmtId="0" fontId="0" fillId="0" borderId="6" xfId="0" applyNumberFormat="1" applyBorder="1">
      <alignment vertical="center"/>
    </xf>
    <xf numFmtId="0" fontId="0" fillId="0" borderId="7" xfId="0" applyNumberFormat="1" applyBorder="1">
      <alignment vertical="center"/>
    </xf>
    <xf numFmtId="0" fontId="0" fillId="0" borderId="7" xfId="0" applyNumberFormat="1" applyBorder="1" applyAlignment="1">
      <alignment horizontal="center" vertical="center"/>
    </xf>
    <xf numFmtId="0" fontId="0" fillId="0" borderId="7" xfId="0" applyNumberFormat="1" applyFont="1" applyBorder="1" applyAlignment="1">
      <alignment horizontal="center" vertical="center"/>
    </xf>
    <xf numFmtId="0" fontId="6" fillId="0" borderId="1" xfId="1" quotePrefix="1" applyNumberFormat="1" applyFont="1" applyBorder="1" applyAlignment="1">
      <alignment horizontal="center" vertical="center" shrinkToFit="1"/>
    </xf>
    <xf numFmtId="0" fontId="0" fillId="0" borderId="1" xfId="0" applyNumberFormat="1" applyFill="1" applyBorder="1" applyAlignment="1">
      <alignment horizontal="center" vertical="center" shrinkToFit="1"/>
    </xf>
    <xf numFmtId="0" fontId="0" fillId="2" borderId="3" xfId="0" applyNumberFormat="1" applyFill="1" applyBorder="1" applyAlignment="1">
      <alignment horizontal="center" vertical="center" shrinkToFit="1"/>
    </xf>
    <xf numFmtId="0" fontId="0" fillId="0" borderId="0" xfId="0" applyNumberFormat="1" applyFill="1">
      <alignment vertical="center"/>
    </xf>
    <xf numFmtId="0" fontId="0" fillId="0" borderId="8" xfId="0" applyNumberFormat="1" applyBorder="1" applyAlignment="1">
      <alignment horizontal="center" vertical="center" shrinkToFit="1"/>
    </xf>
    <xf numFmtId="0" fontId="5" fillId="0" borderId="9" xfId="0" applyNumberFormat="1" applyFont="1" applyBorder="1" applyAlignment="1">
      <alignment horizontal="left" vertical="center" shrinkToFit="1"/>
    </xf>
    <xf numFmtId="0" fontId="3" fillId="0" borderId="8" xfId="0" applyNumberFormat="1" applyFont="1" applyBorder="1" applyAlignment="1">
      <alignment vertical="center" shrinkToFit="1"/>
    </xf>
    <xf numFmtId="0" fontId="7" fillId="0" borderId="9" xfId="0" applyNumberFormat="1" applyFont="1" applyBorder="1" applyAlignment="1">
      <alignment horizontal="left" vertical="center" shrinkToFit="1"/>
    </xf>
    <xf numFmtId="0" fontId="3" fillId="0" borderId="10" xfId="0" applyNumberFormat="1" applyFont="1" applyBorder="1" applyAlignment="1">
      <alignment vertical="center" shrinkToFit="1"/>
    </xf>
    <xf numFmtId="0" fontId="5" fillId="0" borderId="11" xfId="0" applyNumberFormat="1" applyFont="1" applyBorder="1" applyAlignment="1">
      <alignment horizontal="left" vertical="center" shrinkToFit="1"/>
    </xf>
    <xf numFmtId="177" fontId="5" fillId="0" borderId="11" xfId="0" applyNumberFormat="1" applyFont="1" applyBorder="1" applyAlignment="1">
      <alignment horizontal="left" vertical="center" shrinkToFit="1"/>
    </xf>
    <xf numFmtId="0" fontId="5" fillId="0" borderId="11" xfId="0" applyNumberFormat="1" applyFont="1" applyBorder="1" applyAlignment="1">
      <alignment horizontal="center" vertical="center" shrinkToFit="1"/>
    </xf>
    <xf numFmtId="0" fontId="5" fillId="0" borderId="12" xfId="0" applyNumberFormat="1" applyFont="1" applyBorder="1" applyAlignment="1">
      <alignment horizontal="left" vertical="center" shrinkToFit="1"/>
    </xf>
    <xf numFmtId="0" fontId="0" fillId="0" borderId="13" xfId="0" applyNumberFormat="1" applyBorder="1" applyAlignment="1">
      <alignment horizontal="center" vertical="center" shrinkToFit="1"/>
    </xf>
    <xf numFmtId="0" fontId="0" fillId="0" borderId="2" xfId="0" quotePrefix="1" applyNumberFormat="1" applyBorder="1" applyAlignment="1">
      <alignment horizontal="center" vertical="center" shrinkToFit="1"/>
    </xf>
    <xf numFmtId="0" fontId="8" fillId="0" borderId="2" xfId="0" applyNumberFormat="1" applyFont="1" applyBorder="1" applyAlignment="1">
      <alignment horizontal="center" vertical="center" shrinkToFit="1"/>
    </xf>
    <xf numFmtId="177" fontId="0" fillId="0" borderId="2" xfId="0" applyNumberFormat="1" applyBorder="1" applyAlignment="1">
      <alignment horizontal="center" vertical="center" shrinkToFit="1"/>
    </xf>
    <xf numFmtId="0" fontId="0" fillId="0" borderId="1" xfId="0" applyNumberFormat="1" applyFont="1" applyBorder="1" applyAlignment="1">
      <alignment horizontal="center" vertical="center" shrinkToFit="1"/>
    </xf>
    <xf numFmtId="0" fontId="8" fillId="0" borderId="1" xfId="0" applyNumberFormat="1" applyFont="1" applyBorder="1" applyAlignment="1">
      <alignment horizontal="center" vertical="center" shrinkToFit="1"/>
    </xf>
    <xf numFmtId="177" fontId="0" fillId="0" borderId="1" xfId="0" applyNumberFormat="1" applyBorder="1" applyAlignment="1">
      <alignment horizontal="center" vertical="center" shrinkToFit="1"/>
    </xf>
    <xf numFmtId="0" fontId="8" fillId="0" borderId="1" xfId="0" applyNumberFormat="1" applyFont="1" applyFill="1" applyBorder="1" applyAlignment="1">
      <alignment horizontal="center" vertical="center" shrinkToFit="1"/>
    </xf>
    <xf numFmtId="0" fontId="8" fillId="0" borderId="1" xfId="0" quotePrefix="1" applyNumberFormat="1" applyFont="1" applyFill="1" applyBorder="1" applyAlignment="1">
      <alignment horizontal="center" vertical="center" shrinkToFit="1"/>
    </xf>
    <xf numFmtId="177" fontId="0" fillId="0" borderId="1" xfId="0" applyNumberFormat="1" applyFill="1" applyBorder="1" applyAlignment="1">
      <alignment horizontal="center" vertical="center" shrinkToFit="1"/>
    </xf>
    <xf numFmtId="0" fontId="8" fillId="0" borderId="1" xfId="0" quotePrefix="1" applyNumberFormat="1" applyFont="1" applyBorder="1" applyAlignment="1">
      <alignment horizontal="center" vertical="center" shrinkToFit="1"/>
    </xf>
    <xf numFmtId="0" fontId="9" fillId="0" borderId="1" xfId="0" applyNumberFormat="1" applyFont="1" applyFill="1" applyBorder="1" applyAlignment="1">
      <alignment horizontal="center" vertical="center" shrinkToFit="1"/>
    </xf>
    <xf numFmtId="177" fontId="0" fillId="0" borderId="1" xfId="0" applyNumberFormat="1" applyFont="1" applyBorder="1" applyAlignment="1">
      <alignment horizontal="center" vertical="center" shrinkToFit="1"/>
    </xf>
    <xf numFmtId="0" fontId="0" fillId="0" borderId="1" xfId="0" quotePrefix="1" applyNumberFormat="1" applyFont="1" applyBorder="1" applyAlignment="1">
      <alignment horizontal="center" vertical="center" shrinkToFit="1"/>
    </xf>
    <xf numFmtId="0" fontId="0" fillId="0" borderId="1" xfId="0" quotePrefix="1" applyNumberFormat="1" applyFont="1" applyBorder="1" applyAlignment="1">
      <alignment horizontal="center" vertical="center" shrinkToFit="1"/>
    </xf>
    <xf numFmtId="177" fontId="0" fillId="0" borderId="1" xfId="0" quotePrefix="1" applyNumberFormat="1" applyBorder="1" applyAlignment="1">
      <alignment horizontal="center" vertical="center" shrinkToFit="1"/>
    </xf>
    <xf numFmtId="0" fontId="0" fillId="0" borderId="0" xfId="0" applyNumberFormat="1" applyAlignment="1">
      <alignment horizontal="center" vertical="center" shrinkToFit="1"/>
    </xf>
    <xf numFmtId="0" fontId="0" fillId="0" borderId="0" xfId="0" applyNumberFormat="1" applyAlignment="1">
      <alignment vertical="center" shrinkToFit="1"/>
    </xf>
    <xf numFmtId="177" fontId="0" fillId="0" borderId="0" xfId="0" applyNumberFormat="1" applyAlignment="1">
      <alignment vertical="center" shrinkToFit="1"/>
    </xf>
    <xf numFmtId="0" fontId="10" fillId="0" borderId="1" xfId="1" applyNumberFormat="1" applyFont="1" applyBorder="1" applyAlignment="1">
      <alignment horizontal="center" vertical="center" shrinkToFit="1"/>
    </xf>
    <xf numFmtId="0" fontId="11" fillId="0" borderId="1" xfId="1" applyNumberFormat="1" applyFont="1" applyBorder="1" applyAlignment="1">
      <alignment horizontal="center" vertical="center" shrinkToFit="1"/>
    </xf>
    <xf numFmtId="0" fontId="11" fillId="0" borderId="1" xfId="1" applyNumberFormat="1" applyFont="1" applyBorder="1" applyAlignment="1">
      <alignment horizontal="center" vertical="center" shrinkToFit="1"/>
    </xf>
    <xf numFmtId="0" fontId="12" fillId="0" borderId="1" xfId="1" applyNumberFormat="1" applyFont="1" applyBorder="1" applyAlignment="1">
      <alignment horizontal="center" vertical="center" shrinkToFit="1"/>
    </xf>
    <xf numFmtId="177" fontId="0" fillId="0" borderId="2" xfId="0" applyNumberFormat="1" applyFill="1" applyBorder="1" applyAlignment="1">
      <alignment horizontal="center" vertical="center" shrinkToFit="1"/>
    </xf>
    <xf numFmtId="176" fontId="0" fillId="0" borderId="2" xfId="0" applyNumberFormat="1" applyFill="1" applyBorder="1" applyAlignment="1">
      <alignment horizontal="center" vertical="center" shrinkToFit="1"/>
    </xf>
    <xf numFmtId="0" fontId="13" fillId="0" borderId="15" xfId="0" applyNumberFormat="1" applyFont="1" applyBorder="1" applyAlignment="1">
      <alignment horizontal="center" vertical="center" wrapText="1" shrinkToFit="1"/>
    </xf>
    <xf numFmtId="0" fontId="9" fillId="0" borderId="15" xfId="0" applyNumberFormat="1" applyFont="1" applyBorder="1" applyAlignment="1">
      <alignment horizontal="center" vertical="center" wrapText="1" shrinkToFit="1"/>
    </xf>
    <xf numFmtId="0" fontId="14" fillId="0" borderId="15" xfId="0" applyNumberFormat="1" applyFont="1" applyFill="1" applyBorder="1" applyAlignment="1">
      <alignment horizontal="center" vertical="center" wrapText="1" shrinkToFit="1"/>
    </xf>
    <xf numFmtId="0" fontId="14" fillId="0" borderId="15" xfId="0" applyNumberFormat="1" applyFont="1" applyBorder="1" applyAlignment="1">
      <alignment horizontal="center" vertical="center" wrapText="1" shrinkToFit="1"/>
    </xf>
    <xf numFmtId="0" fontId="0" fillId="0" borderId="0" xfId="0" applyNumberFormat="1" applyProtection="1">
      <alignment vertical="center"/>
    </xf>
    <xf numFmtId="0" fontId="0" fillId="0" borderId="0" xfId="0" applyNumberFormat="1" applyAlignment="1" applyProtection="1">
      <alignment horizontal="center" vertical="center"/>
    </xf>
    <xf numFmtId="0" fontId="15" fillId="0" borderId="1" xfId="0" applyNumberFormat="1" applyFont="1" applyBorder="1" applyAlignment="1" applyProtection="1">
      <alignment horizontal="center" vertical="center"/>
    </xf>
    <xf numFmtId="0" fontId="16" fillId="4" borderId="1" xfId="0" applyNumberFormat="1" applyFont="1" applyFill="1" applyBorder="1" applyAlignment="1" applyProtection="1">
      <alignment horizontal="center" vertical="center"/>
    </xf>
    <xf numFmtId="0" fontId="17" fillId="4" borderId="1" xfId="0" applyNumberFormat="1" applyFont="1" applyFill="1" applyBorder="1" applyAlignment="1" applyProtection="1">
      <alignment horizontal="center" vertical="center"/>
    </xf>
    <xf numFmtId="0" fontId="16" fillId="0" borderId="1" xfId="0" applyNumberFormat="1" applyFont="1" applyBorder="1" applyAlignment="1" applyProtection="1">
      <alignment horizontal="center" vertical="center"/>
    </xf>
    <xf numFmtId="0" fontId="15" fillId="0" borderId="1" xfId="0" applyNumberFormat="1" applyFont="1" applyBorder="1" applyAlignment="1" applyProtection="1">
      <alignment horizontal="center" vertical="center"/>
    </xf>
    <xf numFmtId="176" fontId="0" fillId="0" borderId="2" xfId="0" applyNumberFormat="1" applyFont="1" applyBorder="1" applyAlignment="1">
      <alignment horizontal="center" vertical="center" shrinkToFit="1"/>
    </xf>
    <xf numFmtId="177" fontId="0" fillId="0" borderId="1" xfId="0" quotePrefix="1" applyNumberFormat="1" applyFont="1" applyFill="1" applyBorder="1" applyAlignment="1">
      <alignment horizontal="center" vertical="center" shrinkToFit="1"/>
    </xf>
    <xf numFmtId="177" fontId="0" fillId="0" borderId="1" xfId="0" quotePrefix="1" applyNumberFormat="1" applyFont="1" applyBorder="1" applyAlignment="1">
      <alignment horizontal="center" vertical="center" shrinkToFit="1"/>
    </xf>
    <xf numFmtId="0" fontId="2" fillId="0" borderId="1" xfId="1" quotePrefix="1" applyNumberFormat="1" applyBorder="1" applyAlignment="1">
      <alignment horizontal="center" vertical="center" shrinkToFit="1"/>
    </xf>
    <xf numFmtId="0" fontId="0" fillId="0" borderId="2" xfId="0" applyNumberFormat="1" applyFont="1" applyFill="1" applyBorder="1" applyAlignment="1">
      <alignment horizontal="center" vertical="center" shrinkToFit="1"/>
    </xf>
    <xf numFmtId="0" fontId="11" fillId="0" borderId="1" xfId="1" applyNumberFormat="1" applyFont="1" applyFill="1" applyBorder="1" applyAlignment="1">
      <alignment horizontal="center" vertical="center" shrinkToFit="1"/>
    </xf>
    <xf numFmtId="0" fontId="0" fillId="3" borderId="3" xfId="0" applyNumberFormat="1" applyFill="1" applyBorder="1" applyAlignment="1">
      <alignment horizontal="center" vertical="center" shrinkToFit="1"/>
    </xf>
    <xf numFmtId="0" fontId="17" fillId="0" borderId="16" xfId="0" applyNumberFormat="1" applyFont="1" applyBorder="1" applyAlignment="1" applyProtection="1">
      <alignment horizontal="center" vertical="center"/>
    </xf>
    <xf numFmtId="0" fontId="18" fillId="5" borderId="17" xfId="0" applyNumberFormat="1" applyFont="1" applyFill="1" applyBorder="1" applyAlignment="1" applyProtection="1">
      <alignment horizontal="center" vertical="center"/>
    </xf>
    <xf numFmtId="0" fontId="0" fillId="6" borderId="18" xfId="0" applyNumberFormat="1" applyFill="1" applyBorder="1" applyAlignment="1" applyProtection="1">
      <alignment horizontal="center" vertical="center"/>
    </xf>
    <xf numFmtId="178" fontId="15" fillId="0" borderId="19" xfId="0" applyNumberFormat="1" applyFont="1" applyBorder="1" applyAlignment="1" applyProtection="1">
      <alignment horizontal="center" vertical="center"/>
    </xf>
    <xf numFmtId="0" fontId="15" fillId="6" borderId="20" xfId="0" applyNumberFormat="1" applyFont="1" applyFill="1" applyBorder="1" applyAlignment="1" applyProtection="1">
      <alignment horizontal="center" vertical="center" shrinkToFit="1"/>
    </xf>
    <xf numFmtId="0" fontId="19" fillId="5" borderId="21" xfId="0" applyNumberFormat="1" applyFont="1" applyFill="1" applyBorder="1" applyAlignment="1" applyProtection="1">
      <alignment horizontal="center" vertical="center"/>
    </xf>
    <xf numFmtId="0" fontId="19" fillId="5" borderId="16" xfId="0" applyNumberFormat="1" applyFont="1" applyFill="1" applyBorder="1" applyAlignment="1" applyProtection="1">
      <alignment horizontal="center" vertical="center"/>
    </xf>
    <xf numFmtId="0" fontId="16" fillId="4" borderId="14" xfId="0" applyNumberFormat="1" applyFont="1" applyFill="1" applyBorder="1" applyAlignment="1" applyProtection="1">
      <alignment horizontal="center" vertical="center"/>
    </xf>
    <xf numFmtId="0" fontId="16" fillId="4" borderId="18" xfId="0" applyNumberFormat="1" applyFont="1" applyFill="1" applyBorder="1" applyAlignment="1" applyProtection="1">
      <alignment horizontal="center" vertical="center"/>
    </xf>
    <xf numFmtId="0" fontId="0" fillId="0" borderId="14" xfId="0" applyNumberFormat="1" applyBorder="1" applyAlignment="1" applyProtection="1">
      <alignment horizontal="center" vertical="center"/>
    </xf>
    <xf numFmtId="0" fontId="0" fillId="0" borderId="18" xfId="0" applyNumberFormat="1" applyBorder="1" applyAlignment="1" applyProtection="1">
      <alignment horizontal="center" vertical="center"/>
    </xf>
    <xf numFmtId="0" fontId="0" fillId="0" borderId="22" xfId="0" applyNumberFormat="1" applyBorder="1" applyAlignment="1" applyProtection="1">
      <alignment horizontal="center" vertical="center"/>
    </xf>
    <xf numFmtId="0" fontId="16" fillId="0" borderId="19" xfId="0" applyNumberFormat="1" applyFont="1" applyBorder="1" applyAlignment="1" applyProtection="1">
      <alignment horizontal="center" vertical="center"/>
    </xf>
    <xf numFmtId="0" fontId="15" fillId="0" borderId="19" xfId="0" applyNumberFormat="1" applyFont="1" applyBorder="1" applyAlignment="1" applyProtection="1">
      <alignment horizontal="center" vertical="center"/>
    </xf>
    <xf numFmtId="0" fontId="0" fillId="0" borderId="20" xfId="0" applyNumberFormat="1" applyBorder="1" applyAlignment="1" applyProtection="1">
      <alignment horizontal="center" vertical="center"/>
    </xf>
    <xf numFmtId="0" fontId="5" fillId="0" borderId="0" xfId="0" applyNumberFormat="1" applyFont="1" applyBorder="1" applyAlignment="1">
      <alignment horizontal="left" vertical="center" shrinkToFit="1"/>
    </xf>
    <xf numFmtId="14" fontId="0" fillId="0" borderId="2" xfId="0" applyNumberFormat="1" applyFont="1" applyBorder="1" applyAlignment="1">
      <alignment horizontal="center" vertical="center" shrinkToFit="1"/>
    </xf>
    <xf numFmtId="14" fontId="0" fillId="0" borderId="2" xfId="0" applyNumberFormat="1" applyBorder="1" applyAlignment="1">
      <alignment horizontal="center" vertical="center" shrinkToFit="1"/>
    </xf>
    <xf numFmtId="14" fontId="0" fillId="0" borderId="1" xfId="0" applyNumberFormat="1" applyFont="1" applyBorder="1" applyAlignment="1">
      <alignment horizontal="center" vertical="center" shrinkToFit="1"/>
    </xf>
    <xf numFmtId="14" fontId="0" fillId="0" borderId="1" xfId="0" applyNumberFormat="1" applyBorder="1" applyAlignment="1">
      <alignment horizontal="center" vertical="center" shrinkToFit="1"/>
    </xf>
    <xf numFmtId="0" fontId="0" fillId="2" borderId="16" xfId="0" applyNumberFormat="1" applyFill="1" applyBorder="1" applyAlignment="1">
      <alignment horizontal="center" vertical="center" wrapText="1" shrinkToFit="1"/>
    </xf>
    <xf numFmtId="0" fontId="0" fillId="2" borderId="3" xfId="0" applyNumberFormat="1" applyFill="1" applyBorder="1" applyAlignment="1">
      <alignment horizontal="center" vertical="center" wrapText="1" shrinkToFit="1"/>
    </xf>
    <xf numFmtId="0" fontId="5" fillId="0" borderId="0" xfId="0" applyNumberFormat="1" applyFont="1" applyBorder="1" applyAlignment="1">
      <alignment horizontal="left" vertical="center" shrinkToFit="1"/>
    </xf>
    <xf numFmtId="0" fontId="3" fillId="0" borderId="0" xfId="0" applyNumberFormat="1" applyFont="1" applyBorder="1" applyAlignment="1">
      <alignment vertical="center" shrinkToFit="1"/>
    </xf>
    <xf numFmtId="177" fontId="5" fillId="0" borderId="0" xfId="0" applyNumberFormat="1" applyFont="1" applyBorder="1" applyAlignment="1">
      <alignment horizontal="left" vertical="center" shrinkToFit="1"/>
    </xf>
    <xf numFmtId="0" fontId="5" fillId="0" borderId="0" xfId="0" applyNumberFormat="1" applyFont="1" applyBorder="1" applyAlignment="1">
      <alignment horizontal="center" vertical="center" shrinkToFit="1"/>
    </xf>
    <xf numFmtId="14" fontId="5" fillId="0" borderId="0" xfId="0" applyNumberFormat="1" applyFont="1" applyBorder="1" applyAlignment="1">
      <alignment horizontal="left" vertical="center" shrinkToFit="1"/>
    </xf>
    <xf numFmtId="0" fontId="0" fillId="7" borderId="3" xfId="0" applyNumberFormat="1" applyFill="1" applyBorder="1" applyAlignment="1">
      <alignment horizontal="center" vertical="center" shrinkToFit="1"/>
    </xf>
    <xf numFmtId="179" fontId="0" fillId="7" borderId="2" xfId="0" applyNumberFormat="1" applyFont="1" applyFill="1" applyBorder="1" applyAlignment="1">
      <alignment horizontal="center" vertical="center" shrinkToFit="1"/>
    </xf>
    <xf numFmtId="180" fontId="8" fillId="7" borderId="2" xfId="0" applyNumberFormat="1" applyFont="1" applyFill="1" applyBorder="1" applyAlignment="1">
      <alignment horizontal="center" vertical="center" shrinkToFit="1"/>
    </xf>
    <xf numFmtId="177" fontId="0" fillId="8" borderId="1" xfId="0" applyNumberFormat="1" applyFill="1" applyBorder="1" applyAlignment="1">
      <alignment horizontal="center" vertical="center" shrinkToFit="1"/>
    </xf>
    <xf numFmtId="176" fontId="0" fillId="8" borderId="1" xfId="0" applyNumberFormat="1" applyFill="1" applyBorder="1" applyAlignment="1">
      <alignment horizontal="center" vertical="center" shrinkToFit="1"/>
    </xf>
    <xf numFmtId="176" fontId="0" fillId="8" borderId="2" xfId="0" applyNumberFormat="1" applyFill="1" applyBorder="1" applyAlignment="1">
      <alignment horizontal="center" vertical="center" shrinkToFit="1"/>
    </xf>
    <xf numFmtId="0" fontId="1" fillId="0" borderId="2" xfId="0" applyNumberFormat="1" applyFont="1" applyBorder="1" applyAlignment="1">
      <alignment horizontal="center" vertical="center" shrinkToFit="1"/>
    </xf>
    <xf numFmtId="0" fontId="6" fillId="0" borderId="2" xfId="1" quotePrefix="1" applyNumberFormat="1" applyFont="1" applyBorder="1" applyAlignment="1">
      <alignment horizontal="center" vertical="center" shrinkToFit="1"/>
    </xf>
    <xf numFmtId="0" fontId="1" fillId="0" borderId="1" xfId="0" applyNumberFormat="1" applyFont="1" applyBorder="1" applyAlignment="1">
      <alignment horizontal="center" vertical="center" shrinkToFit="1"/>
    </xf>
    <xf numFmtId="14" fontId="0" fillId="0" borderId="1" xfId="0" quotePrefix="1" applyNumberFormat="1" applyBorder="1" applyAlignment="1">
      <alignment horizontal="center" vertical="center" shrinkToFit="1"/>
    </xf>
    <xf numFmtId="14" fontId="1" fillId="0" borderId="1" xfId="0" applyNumberFormat="1" applyFont="1" applyBorder="1" applyAlignment="1">
      <alignment horizontal="center" vertical="center" shrinkToFit="1"/>
    </xf>
    <xf numFmtId="0" fontId="0" fillId="0" borderId="1" xfId="0" quotePrefix="1" applyNumberFormat="1" applyFill="1" applyBorder="1" applyAlignment="1">
      <alignment horizontal="center" vertical="center" shrinkToFit="1"/>
    </xf>
    <xf numFmtId="0" fontId="1" fillId="0" borderId="1" xfId="0" applyNumberFormat="1" applyFont="1" applyFill="1" applyBorder="1" applyAlignment="1">
      <alignment horizontal="center" vertical="center" shrinkToFit="1"/>
    </xf>
    <xf numFmtId="0" fontId="0" fillId="9" borderId="1" xfId="0" applyNumberFormat="1" applyFill="1" applyBorder="1" applyAlignment="1">
      <alignment horizontal="center" vertical="center" shrinkToFit="1"/>
    </xf>
    <xf numFmtId="0" fontId="24" fillId="0" borderId="1" xfId="0" applyNumberFormat="1" applyFont="1" applyFill="1" applyBorder="1" applyAlignment="1">
      <alignment horizontal="center" vertical="center" shrinkToFit="1"/>
    </xf>
    <xf numFmtId="14" fontId="24" fillId="0" borderId="1" xfId="0" applyNumberFormat="1" applyFont="1" applyFill="1" applyBorder="1" applyAlignment="1">
      <alignment horizontal="center" vertical="center" shrinkToFit="1"/>
    </xf>
    <xf numFmtId="177" fontId="24" fillId="0" borderId="1" xfId="0" applyNumberFormat="1" applyFont="1" applyBorder="1" applyAlignment="1">
      <alignment horizontal="center" vertical="center" shrinkToFit="1"/>
    </xf>
    <xf numFmtId="176" fontId="24" fillId="0" borderId="2" xfId="0" applyNumberFormat="1" applyFont="1" applyBorder="1" applyAlignment="1">
      <alignment horizontal="center" vertical="center" shrinkToFit="1"/>
    </xf>
    <xf numFmtId="0" fontId="24" fillId="0" borderId="1" xfId="0" applyNumberFormat="1" applyFont="1" applyBorder="1" applyAlignment="1">
      <alignment horizontal="center" vertical="center" shrinkToFit="1"/>
    </xf>
    <xf numFmtId="0" fontId="25" fillId="0" borderId="15" xfId="0" applyNumberFormat="1" applyFont="1" applyBorder="1" applyAlignment="1">
      <alignment horizontal="center" vertical="center" wrapText="1" shrinkToFit="1"/>
    </xf>
    <xf numFmtId="0" fontId="26" fillId="0" borderId="1" xfId="1" applyNumberFormat="1" applyFont="1" applyFill="1" applyBorder="1" applyAlignment="1">
      <alignment horizontal="center" vertical="center" shrinkToFit="1"/>
    </xf>
    <xf numFmtId="177" fontId="24" fillId="0" borderId="2" xfId="0" applyNumberFormat="1" applyFont="1" applyBorder="1" applyAlignment="1">
      <alignment horizontal="center" vertical="center" shrinkToFit="1"/>
    </xf>
    <xf numFmtId="0" fontId="24" fillId="0" borderId="2" xfId="0" applyNumberFormat="1" applyFont="1" applyBorder="1" applyAlignment="1">
      <alignment horizontal="center" vertical="center" shrinkToFit="1"/>
    </xf>
    <xf numFmtId="0" fontId="26" fillId="0" borderId="0" xfId="1" applyFont="1" applyAlignment="1">
      <alignment horizontal="center" vertical="center"/>
    </xf>
    <xf numFmtId="0" fontId="26" fillId="0" borderId="0" xfId="1" applyFont="1">
      <alignment vertical="center"/>
    </xf>
    <xf numFmtId="0" fontId="2" fillId="0" borderId="1" xfId="1" applyNumberFormat="1" applyBorder="1" applyAlignment="1">
      <alignment horizontal="center" vertical="center" wrapText="1" shrinkToFit="1"/>
    </xf>
    <xf numFmtId="0" fontId="2" fillId="0" borderId="0" xfId="1">
      <alignment vertical="center"/>
    </xf>
    <xf numFmtId="14" fontId="0" fillId="0" borderId="1" xfId="0" quotePrefix="1" applyNumberFormat="1" applyFill="1" applyBorder="1" applyAlignment="1">
      <alignment horizontal="center" vertical="center" shrinkToFit="1"/>
    </xf>
    <xf numFmtId="0" fontId="0" fillId="0" borderId="0" xfId="0" applyNumberFormat="1" applyFill="1" applyAlignment="1">
      <alignment vertical="center" shrinkToFit="1"/>
    </xf>
    <xf numFmtId="14" fontId="24" fillId="0" borderId="1" xfId="0" applyNumberFormat="1" applyFont="1" applyBorder="1" applyAlignment="1">
      <alignment horizontal="center" vertical="center" shrinkToFit="1"/>
    </xf>
    <xf numFmtId="14" fontId="0" fillId="0" borderId="1" xfId="0" applyNumberFormat="1" applyFill="1" applyBorder="1" applyAlignment="1">
      <alignment horizontal="center" vertical="center" shrinkToFit="1"/>
    </xf>
    <xf numFmtId="0" fontId="27" fillId="0" borderId="0" xfId="1" applyFont="1">
      <alignment vertical="center"/>
    </xf>
    <xf numFmtId="177" fontId="1" fillId="0" borderId="1" xfId="2" applyNumberFormat="1" applyBorder="1" applyAlignment="1">
      <alignment horizontal="center" vertical="center" shrinkToFit="1"/>
    </xf>
    <xf numFmtId="14" fontId="1" fillId="0" borderId="1" xfId="2" applyNumberFormat="1" applyFont="1" applyBorder="1" applyAlignment="1">
      <alignment horizontal="center" vertical="center" shrinkToFit="1"/>
    </xf>
    <xf numFmtId="0" fontId="1" fillId="0" borderId="0" xfId="0" applyNumberFormat="1" applyFont="1" applyAlignment="1" applyProtection="1">
      <alignment horizontal="right" vertical="center"/>
    </xf>
    <xf numFmtId="177" fontId="24" fillId="0" borderId="0" xfId="0" applyNumberFormat="1" applyFont="1" applyAlignment="1">
      <alignment vertical="center" shrinkToFit="1"/>
    </xf>
    <xf numFmtId="0" fontId="24" fillId="0" borderId="0" xfId="0" applyNumberFormat="1" applyFont="1" applyAlignment="1">
      <alignment vertical="center" shrinkToFit="1"/>
    </xf>
    <xf numFmtId="4" fontId="0" fillId="0" borderId="1" xfId="0" quotePrefix="1" applyNumberFormat="1" applyFill="1" applyBorder="1" applyAlignment="1">
      <alignment horizontal="center" vertical="center" shrinkToFit="1"/>
    </xf>
    <xf numFmtId="0" fontId="1" fillId="0" borderId="1" xfId="0" quotePrefix="1" applyFont="1" applyBorder="1" applyAlignment="1">
      <alignment horizontal="center" vertical="center" shrinkToFit="1"/>
    </xf>
    <xf numFmtId="0" fontId="1" fillId="0" borderId="0" xfId="0" applyNumberFormat="1" applyFont="1">
      <alignment vertical="center"/>
    </xf>
    <xf numFmtId="177" fontId="28" fillId="8" borderId="1" xfId="0" applyNumberFormat="1" applyFont="1" applyFill="1" applyBorder="1" applyAlignment="1">
      <alignment horizontal="center" vertical="center" shrinkToFit="1"/>
    </xf>
    <xf numFmtId="177" fontId="28" fillId="0" borderId="1" xfId="0" applyNumberFormat="1" applyFont="1" applyBorder="1" applyAlignment="1">
      <alignment horizontal="center" vertical="center" shrinkToFit="1"/>
    </xf>
    <xf numFmtId="177" fontId="28" fillId="8" borderId="1" xfId="0" quotePrefix="1" applyNumberFormat="1" applyFont="1" applyFill="1" applyBorder="1" applyAlignment="1">
      <alignment horizontal="center" vertical="center" shrinkToFit="1"/>
    </xf>
    <xf numFmtId="177" fontId="28" fillId="0" borderId="1" xfId="0" quotePrefix="1" applyNumberFormat="1" applyFont="1" applyBorder="1" applyAlignment="1">
      <alignment horizontal="center" vertical="center" shrinkToFit="1"/>
    </xf>
    <xf numFmtId="177" fontId="0" fillId="0" borderId="1" xfId="0" quotePrefix="1" applyNumberFormat="1" applyFill="1" applyBorder="1" applyAlignment="1">
      <alignment horizontal="center" vertical="center" shrinkToFit="1"/>
    </xf>
    <xf numFmtId="179" fontId="0" fillId="0" borderId="2" xfId="0" applyNumberFormat="1" applyFont="1" applyFill="1" applyBorder="1" applyAlignment="1">
      <alignment horizontal="center" vertical="center" shrinkToFit="1"/>
    </xf>
    <xf numFmtId="0" fontId="20" fillId="0" borderId="35" xfId="0" applyNumberFormat="1" applyFont="1" applyBorder="1" applyAlignment="1" applyProtection="1">
      <alignment horizontal="center" vertical="center"/>
    </xf>
    <xf numFmtId="0" fontId="20" fillId="0" borderId="36" xfId="0" applyNumberFormat="1" applyFont="1" applyBorder="1" applyAlignment="1" applyProtection="1">
      <alignment horizontal="center" vertical="center"/>
    </xf>
    <xf numFmtId="0" fontId="20" fillId="0" borderId="37" xfId="0" applyNumberFormat="1" applyFont="1" applyBorder="1" applyAlignment="1" applyProtection="1">
      <alignment horizontal="center" vertical="center"/>
    </xf>
    <xf numFmtId="0" fontId="19" fillId="5" borderId="38" xfId="0" applyNumberFormat="1" applyFont="1" applyFill="1" applyBorder="1" applyAlignment="1" applyProtection="1">
      <alignment horizontal="center" vertical="center"/>
    </xf>
    <xf numFmtId="0" fontId="19" fillId="5" borderId="27" xfId="0" applyNumberFormat="1" applyFont="1" applyFill="1" applyBorder="1" applyAlignment="1" applyProtection="1">
      <alignment horizontal="center" vertical="center"/>
    </xf>
    <xf numFmtId="0" fontId="16" fillId="6" borderId="14" xfId="0" applyNumberFormat="1" applyFont="1" applyFill="1" applyBorder="1" applyAlignment="1" applyProtection="1">
      <alignment horizontal="center" vertical="center"/>
    </xf>
    <xf numFmtId="0" fontId="16" fillId="6" borderId="1" xfId="0" applyNumberFormat="1" applyFont="1" applyFill="1" applyBorder="1" applyAlignment="1" applyProtection="1">
      <alignment horizontal="center" vertical="center"/>
    </xf>
    <xf numFmtId="178" fontId="17" fillId="6" borderId="22" xfId="0" applyNumberFormat="1" applyFont="1" applyFill="1" applyBorder="1" applyAlignment="1" applyProtection="1">
      <alignment horizontal="center" vertical="center"/>
    </xf>
    <xf numFmtId="178" fontId="17" fillId="6" borderId="19" xfId="0" applyNumberFormat="1" applyFont="1" applyFill="1" applyBorder="1" applyAlignment="1" applyProtection="1">
      <alignment horizontal="center" vertical="center"/>
    </xf>
    <xf numFmtId="0" fontId="4" fillId="0" borderId="32" xfId="0" applyNumberFormat="1" applyFont="1" applyBorder="1" applyAlignment="1">
      <alignment horizontal="center" vertical="center" shrinkToFit="1"/>
    </xf>
    <xf numFmtId="0" fontId="4" fillId="0" borderId="33" xfId="0" applyNumberFormat="1" applyFont="1" applyBorder="1" applyAlignment="1">
      <alignment horizontal="center" vertical="center" shrinkToFit="1"/>
    </xf>
    <xf numFmtId="0" fontId="4" fillId="0" borderId="34" xfId="0" applyNumberFormat="1" applyFont="1" applyBorder="1" applyAlignment="1">
      <alignment horizontal="center" vertical="center" shrinkToFit="1"/>
    </xf>
    <xf numFmtId="0" fontId="4" fillId="0" borderId="8" xfId="0" applyNumberFormat="1" applyFont="1" applyBorder="1" applyAlignment="1">
      <alignment horizontal="center" vertical="center" shrinkToFit="1"/>
    </xf>
    <xf numFmtId="0" fontId="4" fillId="0" borderId="0" xfId="0" applyNumberFormat="1" applyFont="1" applyBorder="1" applyAlignment="1">
      <alignment horizontal="center" vertical="center" shrinkToFit="1"/>
    </xf>
    <xf numFmtId="0" fontId="4" fillId="0" borderId="9" xfId="0" applyNumberFormat="1" applyFont="1" applyBorder="1" applyAlignment="1">
      <alignment horizontal="center" vertical="center" shrinkToFit="1"/>
    </xf>
    <xf numFmtId="0" fontId="5" fillId="0" borderId="0" xfId="0" applyNumberFormat="1" applyFont="1" applyBorder="1" applyAlignment="1">
      <alignment horizontal="left" vertical="center" shrinkToFit="1"/>
    </xf>
    <xf numFmtId="0" fontId="7" fillId="0" borderId="0" xfId="0" applyNumberFormat="1" applyFont="1" applyBorder="1" applyAlignment="1">
      <alignment horizontal="left" vertical="center" shrinkToFit="1"/>
    </xf>
    <xf numFmtId="0" fontId="0" fillId="3" borderId="7" xfId="0" applyNumberFormat="1" applyFill="1" applyBorder="1" applyAlignment="1">
      <alignment horizontal="center" vertical="center" shrinkToFit="1"/>
    </xf>
    <xf numFmtId="0" fontId="0" fillId="3" borderId="25" xfId="0" applyNumberFormat="1" applyFill="1" applyBorder="1" applyAlignment="1">
      <alignment horizontal="center" vertical="center" shrinkToFit="1"/>
    </xf>
    <xf numFmtId="0" fontId="5" fillId="0" borderId="33" xfId="0" applyNumberFormat="1" applyFont="1" applyBorder="1" applyAlignment="1">
      <alignment horizontal="right" vertical="center" shrinkToFit="1"/>
    </xf>
    <xf numFmtId="0" fontId="0" fillId="3" borderId="21" xfId="0" applyNumberFormat="1" applyFill="1" applyBorder="1" applyAlignment="1">
      <alignment horizontal="center" vertical="center" shrinkToFit="1"/>
    </xf>
    <xf numFmtId="0" fontId="0" fillId="3" borderId="31" xfId="0" applyNumberFormat="1" applyFill="1" applyBorder="1" applyAlignment="1">
      <alignment horizontal="center" vertical="center" shrinkToFit="1"/>
    </xf>
    <xf numFmtId="0" fontId="0" fillId="3" borderId="16" xfId="0" applyNumberFormat="1" applyFill="1" applyBorder="1" applyAlignment="1">
      <alignment horizontal="center" vertical="center" shrinkToFit="1"/>
    </xf>
    <xf numFmtId="0" fontId="0" fillId="3" borderId="3" xfId="0" applyNumberFormat="1" applyFill="1" applyBorder="1" applyAlignment="1">
      <alignment horizontal="center" vertical="center" shrinkToFit="1"/>
    </xf>
    <xf numFmtId="0" fontId="0" fillId="3" borderId="29" xfId="0" applyNumberFormat="1" applyFill="1" applyBorder="1" applyAlignment="1">
      <alignment horizontal="center" vertical="center" wrapText="1" shrinkToFit="1"/>
    </xf>
    <xf numFmtId="0" fontId="0" fillId="3" borderId="30" xfId="0" applyNumberFormat="1" applyFill="1" applyBorder="1" applyAlignment="1">
      <alignment horizontal="center" vertical="center" wrapText="1" shrinkToFit="1"/>
    </xf>
    <xf numFmtId="0" fontId="0" fillId="3" borderId="26" xfId="0" applyNumberFormat="1" applyFill="1" applyBorder="1" applyAlignment="1">
      <alignment horizontal="center" vertical="center" shrinkToFit="1"/>
    </xf>
    <xf numFmtId="0" fontId="0" fillId="3" borderId="28" xfId="0" applyNumberFormat="1" applyFill="1" applyBorder="1" applyAlignment="1">
      <alignment horizontal="center" vertical="center" shrinkToFit="1"/>
    </xf>
    <xf numFmtId="0" fontId="0" fillId="3" borderId="27" xfId="0" applyNumberFormat="1" applyFill="1" applyBorder="1" applyAlignment="1">
      <alignment horizontal="center" vertical="center" shrinkToFit="1"/>
    </xf>
    <xf numFmtId="0" fontId="0" fillId="2" borderId="16" xfId="0" applyNumberFormat="1" applyFill="1" applyBorder="1" applyAlignment="1">
      <alignment horizontal="center" vertical="center" wrapText="1" shrinkToFit="1"/>
    </xf>
    <xf numFmtId="0" fontId="0" fillId="2" borderId="3" xfId="0" applyNumberFormat="1" applyFill="1" applyBorder="1" applyAlignment="1">
      <alignment horizontal="center" vertical="center" wrapText="1" shrinkToFit="1"/>
    </xf>
    <xf numFmtId="177" fontId="0" fillId="3" borderId="16" xfId="0" applyNumberFormat="1" applyFill="1" applyBorder="1" applyAlignment="1">
      <alignment horizontal="center" vertical="center" shrinkToFit="1"/>
    </xf>
    <xf numFmtId="177" fontId="0" fillId="3" borderId="3" xfId="0" applyNumberFormat="1" applyFill="1" applyBorder="1" applyAlignment="1">
      <alignment horizontal="center" vertical="center" shrinkToFit="1"/>
    </xf>
    <xf numFmtId="0" fontId="0" fillId="2" borderId="26" xfId="0" applyNumberFormat="1" applyFill="1" applyBorder="1" applyAlignment="1">
      <alignment horizontal="center" vertical="center" shrinkToFit="1"/>
    </xf>
    <xf numFmtId="0" fontId="0" fillId="2" borderId="28" xfId="0" applyNumberFormat="1" applyFill="1" applyBorder="1" applyAlignment="1">
      <alignment horizontal="center" vertical="center" shrinkToFit="1"/>
    </xf>
    <xf numFmtId="0" fontId="0" fillId="2" borderId="27" xfId="0" applyNumberFormat="1" applyFill="1" applyBorder="1" applyAlignment="1">
      <alignment horizontal="center" vertical="center" shrinkToFit="1"/>
    </xf>
    <xf numFmtId="0" fontId="0" fillId="3" borderId="29" xfId="0" applyNumberFormat="1" applyFill="1" applyBorder="1" applyAlignment="1">
      <alignment horizontal="center" vertical="center" shrinkToFit="1"/>
    </xf>
    <xf numFmtId="0" fontId="0" fillId="3" borderId="30" xfId="0" applyNumberFormat="1" applyFill="1" applyBorder="1" applyAlignment="1">
      <alignment horizontal="center" vertical="center" shrinkToFit="1"/>
    </xf>
    <xf numFmtId="0" fontId="0" fillId="3" borderId="23" xfId="0" applyNumberFormat="1" applyFill="1" applyBorder="1" applyAlignment="1">
      <alignment horizontal="center" vertical="center" shrinkToFit="1"/>
    </xf>
    <xf numFmtId="0" fontId="0" fillId="3" borderId="24" xfId="0" applyNumberFormat="1" applyFill="1" applyBorder="1" applyAlignment="1">
      <alignment horizontal="center" vertical="center" shrinkToFit="1"/>
    </xf>
    <xf numFmtId="0" fontId="1" fillId="7" borderId="29" xfId="0" applyNumberFormat="1" applyFont="1" applyFill="1" applyBorder="1" applyAlignment="1">
      <alignment horizontal="center" vertical="center" wrapText="1" shrinkToFit="1"/>
    </xf>
    <xf numFmtId="0" fontId="1" fillId="7" borderId="30" xfId="0" applyNumberFormat="1" applyFont="1" applyFill="1" applyBorder="1" applyAlignment="1">
      <alignment horizontal="center" vertical="center" wrapText="1" shrinkToFit="1"/>
    </xf>
  </cellXfs>
  <cellStyles count="3">
    <cellStyle name="표준" xfId="0" builtinId="0"/>
    <cellStyle name="표준 2" xfId="2"/>
    <cellStyle name="하이퍼링크" xfId="1" builtinId="8"/>
  </cellStyles>
  <dxfs count="69"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2E75B6"/>
      </font>
      <fill>
        <patternFill>
          <bgColor rgb="FF9CC3E6"/>
        </patternFill>
      </fill>
    </dxf>
    <dxf>
      <font>
        <color rgb="FF7030A0"/>
      </font>
      <fill>
        <patternFill>
          <bgColor rgb="FFCCCCFF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2E75B6"/>
      </font>
      <fill>
        <patternFill>
          <bgColor rgb="FF9CC3E6"/>
        </patternFill>
      </fill>
    </dxf>
    <dxf>
      <font>
        <color rgb="FF7030A0"/>
      </font>
      <fill>
        <patternFill>
          <bgColor rgb="FFCCCCFF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2E75B6"/>
      </font>
      <fill>
        <patternFill>
          <bgColor rgb="FF9CC3E6"/>
        </patternFill>
      </fill>
    </dxf>
    <dxf>
      <font>
        <color rgb="FF7030A0"/>
      </font>
      <fill>
        <patternFill>
          <bgColor rgb="FFCCCCFF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2E75B6"/>
      </font>
      <fill>
        <patternFill>
          <bgColor rgb="FF9CC3E6"/>
        </patternFill>
      </fill>
    </dxf>
    <dxf>
      <font>
        <color rgb="FF7030A0"/>
      </font>
      <fill>
        <patternFill>
          <bgColor rgb="FFCCCCFF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2E75B6"/>
      </font>
      <fill>
        <patternFill>
          <bgColor rgb="FF9CC3E6"/>
        </patternFill>
      </fill>
    </dxf>
    <dxf>
      <font>
        <color rgb="FF7030A0"/>
      </font>
      <fill>
        <patternFill>
          <bgColor rgb="FFCCCCFF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2E75B6"/>
      </font>
      <fill>
        <patternFill>
          <bgColor rgb="FF9CC3E6"/>
        </patternFill>
      </fill>
    </dxf>
    <dxf>
      <font>
        <color rgb="FF7030A0"/>
      </font>
      <fill>
        <patternFill>
          <bgColor rgb="FFCCCCFF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2E75B6"/>
      </font>
      <fill>
        <patternFill>
          <bgColor rgb="FF9CC3E6"/>
        </patternFill>
      </fill>
    </dxf>
    <dxf>
      <font>
        <color rgb="FF7030A0"/>
      </font>
      <fill>
        <patternFill>
          <bgColor rgb="FFCCCCFF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2E75B6"/>
      </font>
      <fill>
        <patternFill>
          <bgColor rgb="FF9CC3E6"/>
        </patternFill>
      </fill>
    </dxf>
    <dxf>
      <font>
        <color rgb="FF7030A0"/>
      </font>
      <fill>
        <patternFill>
          <bgColor rgb="FFCCCCFF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2E75B6"/>
      </font>
      <fill>
        <patternFill>
          <bgColor rgb="FF9CC3E6"/>
        </patternFill>
      </fill>
    </dxf>
    <dxf>
      <font>
        <color rgb="FF7030A0"/>
      </font>
      <fill>
        <patternFill>
          <bgColor rgb="FFCCCCFF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2E75B6"/>
      </font>
      <fill>
        <patternFill>
          <bgColor rgb="FF9CC3E6"/>
        </patternFill>
      </fill>
    </dxf>
    <dxf>
      <font>
        <color rgb="FF7030A0"/>
      </font>
      <fill>
        <patternFill>
          <bgColor rgb="FFCCCCFF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2E75B6"/>
      </font>
      <fill>
        <patternFill>
          <bgColor rgb="FF9CC3E6"/>
        </patternFill>
      </fill>
    </dxf>
    <dxf>
      <font>
        <color rgb="FF7030A0"/>
      </font>
      <fill>
        <patternFill>
          <bgColor rgb="FFCCCCFF"/>
        </patternFill>
      </fill>
    </dxf>
    <dxf>
      <fill>
        <patternFill patternType="solid">
          <fgColor rgb="FF6182D6"/>
          <bgColor rgb="FF6182D6"/>
        </patternFill>
      </fill>
    </dxf>
    <dxf>
      <fill>
        <patternFill patternType="solid">
          <fgColor rgb="FF94A5DF"/>
          <bgColor rgb="FF94A5DF"/>
        </patternFill>
      </fill>
      <border>
        <top style="thin">
          <color rgb="FF6182D6"/>
        </top>
        <bottom style="thin">
          <color rgb="FF6182D6"/>
        </bottom>
      </border>
    </dxf>
    <dxf>
      <font>
        <b/>
      </font>
    </dxf>
    <dxf>
      <font>
        <b/>
      </font>
    </dxf>
    <dxf>
      <font>
        <b/>
      </font>
      <border>
        <top style="thin">
          <color rgb="FF6182D6"/>
        </top>
      </border>
    </dxf>
    <dxf>
      <font>
        <b/>
      </font>
      <border>
        <bottom style="medium">
          <color rgb="FF6182D6"/>
        </bottom>
      </border>
    </dxf>
    <dxf>
      <font>
        <color rgb="FF000000"/>
      </font>
      <border>
        <left/>
        <right/>
        <top style="medium">
          <color rgb="FF6182D6"/>
        </top>
        <bottom style="medium">
          <color rgb="FF6182D6"/>
        </bottom>
        <vertical/>
        <horizontal/>
      </border>
    </dxf>
    <dxf>
      <fill>
        <patternFill patternType="solid">
          <fgColor rgb="FFAEBFEA"/>
          <bgColor rgb="FFAEBFEA"/>
        </patternFill>
      </fill>
    </dxf>
    <dxf>
      <fill>
        <patternFill patternType="solid">
          <fgColor rgb="FFAEBFEA"/>
          <bgColor rgb="FFAEBFEA"/>
        </patternFill>
      </fill>
    </dxf>
    <dxf>
      <font>
        <b/>
        <color rgb="FFFFFFFF"/>
      </font>
      <fill>
        <patternFill patternType="solid">
          <fgColor rgb="FF6182D6"/>
          <bgColor rgb="FF6182D6"/>
        </patternFill>
      </fill>
    </dxf>
    <dxf>
      <font>
        <b/>
        <color rgb="FFFFFFFF"/>
      </font>
      <fill>
        <patternFill patternType="solid">
          <fgColor rgb="FF6182D6"/>
          <bgColor rgb="FF6182D6"/>
        </patternFill>
      </fill>
    </dxf>
    <dxf>
      <font>
        <b/>
        <color rgb="FFFFFFFF"/>
      </font>
      <fill>
        <patternFill patternType="solid">
          <fgColor rgb="FF6182D6"/>
          <bgColor rgb="FF6182D6"/>
        </patternFill>
      </fill>
      <border>
        <top style="thick">
          <color rgb="FFFFFFFF"/>
        </top>
      </border>
    </dxf>
    <dxf>
      <font>
        <b/>
        <color rgb="FFFFFFFF"/>
      </font>
      <fill>
        <patternFill patternType="solid">
          <fgColor rgb="FF6182D6"/>
          <bgColor rgb="FF6182D6"/>
        </patternFill>
      </fill>
      <border>
        <bottom style="thick">
          <color rgb="FFFFFFFF"/>
        </bottom>
      </border>
    </dxf>
    <dxf>
      <font>
        <color rgb="FF000000"/>
      </font>
      <fill>
        <patternFill patternType="solid">
          <fgColor rgb="FFD7DFF4"/>
          <bgColor rgb="FFD7DFF4"/>
        </patternFill>
      </fill>
      <border>
        <left style="thin">
          <color rgb="FFFFFFFF"/>
        </left>
        <right style="thin">
          <color rgb="FFFFFFFF"/>
        </right>
        <top style="thin">
          <color rgb="FFFFFFFF"/>
        </top>
        <bottom style="thin">
          <color rgb="FFFFFFFF"/>
        </bottom>
        <vertical style="thin">
          <color rgb="FFFFFFFF"/>
        </vertical>
        <horizontal style="thin">
          <color rgb="FFFFFFFF"/>
        </horizontal>
      </border>
    </dxf>
  </dxfs>
  <tableStyles count="2" defaultTableStyle="TableStyleMedium2" defaultPivotStyle="PivotStyleLight16">
    <tableStyle name="Normal Style 1 - Accent 1" pivot="0" count="7">
      <tableStyleElement type="wholeTable" dxfId="68"/>
      <tableStyleElement type="headerRow" dxfId="67"/>
      <tableStyleElement type="totalRow" dxfId="66"/>
      <tableStyleElement type="firstColumn" dxfId="65"/>
      <tableStyleElement type="lastColumn" dxfId="64"/>
      <tableStyleElement type="firstRowStripe" dxfId="63"/>
      <tableStyleElement type="firstColumnStripe" dxfId="62"/>
    </tableStyle>
    <tableStyle name="Light Style 1 - Accent 1" table="0" count="7">
      <tableStyleElement type="wholeTable" dxfId="61"/>
      <tableStyleElement type="headerRow" dxfId="60"/>
      <tableStyleElement type="totalRow" dxfId="59"/>
      <tableStyleElement type="firstColumn" dxfId="58"/>
      <tableStyleElement type="lastColumn" dxfId="57"/>
      <tableStyleElement type="firstRowStripe" dxfId="56"/>
      <tableStyleElement type="firstColumnStripe" dxfId="55"/>
    </tableStyle>
  </tableStyles>
  <colors>
    <mruColors>
      <color rgb="FF0000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테마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/>
        </a:ln>
        <a:ln w="12700" cap="flat" cmpd="sng" algn="ctr">
          <a:solidFill>
            <a:schemeClr val="phClr"/>
          </a:solidFill>
          <a:prstDash val="solid"/>
          <a:miter/>
        </a:ln>
        <a:ln w="19050" cap="flat" cmpd="sng" algn="ctr">
          <a:solidFill>
            <a:schemeClr val="phClr"/>
          </a:solidFill>
          <a:prstDash val="solid"/>
          <a:miter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6" Type="http://schemas.openxmlformats.org/officeDocument/2006/relationships/hyperlink" Target="http://belladeux2.hubweb.net/" TargetMode="External"/><Relationship Id="rId21" Type="http://schemas.openxmlformats.org/officeDocument/2006/relationships/hyperlink" Target="https://&#50724;&#44552;&#50669;&#51648;&#50669;&#51452;&#53469;&#51312;&#54633;.kr/" TargetMode="External"/><Relationship Id="rId42" Type="http://schemas.openxmlformats.org/officeDocument/2006/relationships/hyperlink" Target="https://cleanup.seoul.go.kr/cafe/mainIndx.do?cafeUrl=dl5578" TargetMode="External"/><Relationship Id="rId47" Type="http://schemas.openxmlformats.org/officeDocument/2006/relationships/hyperlink" Target="http://hillstate-jsbg.co.kr/" TargetMode="External"/><Relationship Id="rId63" Type="http://schemas.openxmlformats.org/officeDocument/2006/relationships/hyperlink" Target="https://cleanup.seoul.go.kr/cafe/mainIndx.do?cafeUrl=sinlimlocal" TargetMode="External"/><Relationship Id="rId68" Type="http://schemas.openxmlformats.org/officeDocument/2006/relationships/hyperlink" Target="https://cleanup.seoul.go.kr/cafe/mainIndx.do?cafeUrl=gurosamdong" TargetMode="External"/><Relationship Id="rId2" Type="http://schemas.openxmlformats.org/officeDocument/2006/relationships/hyperlink" Target="https://cleanup.seoul.go.kr/cafe/mainIndx.do?cafeUrl=smd137" TargetMode="External"/><Relationship Id="rId16" Type="http://schemas.openxmlformats.org/officeDocument/2006/relationships/hyperlink" Target="https://cafe.naver.com/mgoldencity" TargetMode="External"/><Relationship Id="rId29" Type="http://schemas.openxmlformats.org/officeDocument/2006/relationships/hyperlink" Target="http://www.&#49828;&#53668;&#55184;&#46321;&#52492;.com/" TargetMode="External"/><Relationship Id="rId11" Type="http://schemas.openxmlformats.org/officeDocument/2006/relationships/hyperlink" Target="https://cleanup.seoul.go.kr/cafe/mainIndx.do?cafeUrl=hwanghak1010" TargetMode="External"/><Relationship Id="rId24" Type="http://schemas.openxmlformats.org/officeDocument/2006/relationships/hyperlink" Target="http://&#49569;&#54028;&#44032;&#46973;&#51312;&#54633;.com/" TargetMode="External"/><Relationship Id="rId32" Type="http://schemas.openxmlformats.org/officeDocument/2006/relationships/hyperlink" Target="https://m.caf&#233;.naver.com/sinchon77" TargetMode="External"/><Relationship Id="rId37" Type="http://schemas.openxmlformats.org/officeDocument/2006/relationships/hyperlink" Target="https://cafe.naver.com/hongeun81" TargetMode="External"/><Relationship Id="rId40" Type="http://schemas.openxmlformats.org/officeDocument/2006/relationships/hyperlink" Target="http://&#44396;&#49328;&#50669;&#50640;&#46272;&#49884;&#54000;.com/html/" TargetMode="External"/><Relationship Id="rId45" Type="http://schemas.openxmlformats.org/officeDocument/2006/relationships/hyperlink" Target="https://cleanup.seoul.go.kr/cafe/mainIndx.do?cafeUrl=heaven0405" TargetMode="External"/><Relationship Id="rId53" Type="http://schemas.openxmlformats.org/officeDocument/2006/relationships/hyperlink" Target="https://cleanup.seoul.go.kr/cafe/mainIndx.do?cafeUrl=daebang391" TargetMode="External"/><Relationship Id="rId58" Type="http://schemas.openxmlformats.org/officeDocument/2006/relationships/hyperlink" Target="https://cafe.naver.com/sanggye3area" TargetMode="External"/><Relationship Id="rId66" Type="http://schemas.openxmlformats.org/officeDocument/2006/relationships/hyperlink" Target="https://cleanup.seoul.go.kr/cafe/mainIndx.do?cafeUrl=heangun1110" TargetMode="External"/><Relationship Id="rId74" Type="http://schemas.openxmlformats.org/officeDocument/2006/relationships/printerSettings" Target="../printerSettings/printerSettings2.bin"/><Relationship Id="rId5" Type="http://schemas.openxmlformats.org/officeDocument/2006/relationships/hyperlink" Target="http://www.&#50516;&#49324;&#54620;&#44053;.kr/" TargetMode="External"/><Relationship Id="rId61" Type="http://schemas.openxmlformats.org/officeDocument/2006/relationships/hyperlink" Target="https://cafe.naver.com/ownercity" TargetMode="External"/><Relationship Id="rId19" Type="http://schemas.openxmlformats.org/officeDocument/2006/relationships/hyperlink" Target="https://cleanup.seoul.go.kr/cafe/mainIndx.do?cafeUrl=&#44144;&#50668;&#54028;&#53356;&#51648;&#50669;" TargetMode="External"/><Relationship Id="rId14" Type="http://schemas.openxmlformats.org/officeDocument/2006/relationships/hyperlink" Target="https://cafe.naver.com/chshare" TargetMode="External"/><Relationship Id="rId22" Type="http://schemas.openxmlformats.org/officeDocument/2006/relationships/hyperlink" Target="https://&#49437;&#52492;&#50669;&#51648;&#50669;&#51452;&#53469;&#51312;&#54633;.kr/" TargetMode="External"/><Relationship Id="rId27" Type="http://schemas.openxmlformats.org/officeDocument/2006/relationships/hyperlink" Target="https://band.us/band/93195495" TargetMode="External"/><Relationship Id="rId30" Type="http://schemas.openxmlformats.org/officeDocument/2006/relationships/hyperlink" Target="https://cafe.naver.com/gonghangdong" TargetMode="External"/><Relationship Id="rId35" Type="http://schemas.openxmlformats.org/officeDocument/2006/relationships/hyperlink" Target="https://cleanup.seoul.go.kr/cafe/mainIndx.do?cafeUrl=musoemak" TargetMode="External"/><Relationship Id="rId43" Type="http://schemas.openxmlformats.org/officeDocument/2006/relationships/hyperlink" Target="https://cleanup.seoul.go.kr/cafe/mainIndx.do?cafeUrl=DL9907" TargetMode="External"/><Relationship Id="rId48" Type="http://schemas.openxmlformats.org/officeDocument/2006/relationships/hyperlink" Target="https://&#51060;&#49688;&#51648;&#50669;&#51452;&#53469;&#51312;&#54633;.com/" TargetMode="External"/><Relationship Id="rId56" Type="http://schemas.openxmlformats.org/officeDocument/2006/relationships/hyperlink" Target="https://band.us/band/70841530/attachment/filess" TargetMode="External"/><Relationship Id="rId64" Type="http://schemas.openxmlformats.org/officeDocument/2006/relationships/hyperlink" Target="https://cleanup.seoul.go.kr/cafe/mainIndx.do?cafeUrl=danggok" TargetMode="External"/><Relationship Id="rId69" Type="http://schemas.openxmlformats.org/officeDocument/2006/relationships/hyperlink" Target="https://cleanup-seoul-go-kr/cafe/mainIndx-do?cafeUrl=gaebongmetro" TargetMode="External"/><Relationship Id="rId8" Type="http://schemas.openxmlformats.org/officeDocument/2006/relationships/hyperlink" Target="https://cafe.naver.com/onersriver" TargetMode="External"/><Relationship Id="rId51" Type="http://schemas.openxmlformats.org/officeDocument/2006/relationships/hyperlink" Target="https://cleanup.seoul.go.kr/cafe/mainIndx.do?cafeUrl=dbapt2009" TargetMode="External"/><Relationship Id="rId72" Type="http://schemas.openxmlformats.org/officeDocument/2006/relationships/hyperlink" Target="https://cafe.naver.com/gurosaemal" TargetMode="External"/><Relationship Id="rId3" Type="http://schemas.openxmlformats.org/officeDocument/2006/relationships/hyperlink" Target="https://cleanup.seoul.go.kr/cafe/mainIndx.do?cafeUrl=doksan21" TargetMode="External"/><Relationship Id="rId12" Type="http://schemas.openxmlformats.org/officeDocument/2006/relationships/hyperlink" Target="https://cleanup.seoul.go.kr/cafe/mainIndx.do?cafeUrl=hwanghak310" TargetMode="External"/><Relationship Id="rId17" Type="http://schemas.openxmlformats.org/officeDocument/2006/relationships/hyperlink" Target="https://cafe.naver.com/songpaeastone" TargetMode="External"/><Relationship Id="rId25" Type="http://schemas.openxmlformats.org/officeDocument/2006/relationships/hyperlink" Target="http://belladeux.hubweb.net/" TargetMode="External"/><Relationship Id="rId33" Type="http://schemas.openxmlformats.org/officeDocument/2006/relationships/hyperlink" Target="https://cleanup.seoul.go.kr/cafe/mainIndx.do?cafeUrl=sangsu" TargetMode="External"/><Relationship Id="rId38" Type="http://schemas.openxmlformats.org/officeDocument/2006/relationships/hyperlink" Target="http://www.&#50672;&#49888;&#45236;&#51648;&#50669;&#51452;&#53469;&#51312;&#54633;.com/board/" TargetMode="External"/><Relationship Id="rId46" Type="http://schemas.openxmlformats.org/officeDocument/2006/relationships/hyperlink" Target="https://cafe.naver.com/sangdo363" TargetMode="External"/><Relationship Id="rId59" Type="http://schemas.openxmlformats.org/officeDocument/2006/relationships/hyperlink" Target="https://cafe.daum.net/jiinhouse2" TargetMode="External"/><Relationship Id="rId67" Type="http://schemas.openxmlformats.org/officeDocument/2006/relationships/hyperlink" Target="https://cleanup.seoul.go.kr/cafe/mainIndx.do?cafeUrl=heangun1110" TargetMode="External"/><Relationship Id="rId20" Type="http://schemas.openxmlformats.org/officeDocument/2006/relationships/hyperlink" Target="https://cafe.naver.com/songpalaboro" TargetMode="External"/><Relationship Id="rId41" Type="http://schemas.openxmlformats.org/officeDocument/2006/relationships/hyperlink" Target="https://cafe.daum.net/jiinhouse" TargetMode="External"/><Relationship Id="rId54" Type="http://schemas.openxmlformats.org/officeDocument/2006/relationships/hyperlink" Target="https://cafe.naver.com/highpalace2" TargetMode="External"/><Relationship Id="rId62" Type="http://schemas.openxmlformats.org/officeDocument/2006/relationships/hyperlink" Target="https://cleanup.seoul.go.kr/cafe/mainIndx.do?cafeUrl=cheonglimdong" TargetMode="External"/><Relationship Id="rId70" Type="http://schemas.openxmlformats.org/officeDocument/2006/relationships/hyperlink" Target="http://www.rimgwal.kr/" TargetMode="External"/><Relationship Id="rId75" Type="http://schemas.openxmlformats.org/officeDocument/2006/relationships/vmlDrawing" Target="../drawings/vmlDrawing1.vml"/><Relationship Id="rId1" Type="http://schemas.openxmlformats.org/officeDocument/2006/relationships/hyperlink" Target="https://cleanup.seoul.go.kr/cafe/mainIndx.do?cafeUrl=samsunghomestay" TargetMode="External"/><Relationship Id="rId6" Type="http://schemas.openxmlformats.org/officeDocument/2006/relationships/hyperlink" Target="http://www.&#54868;&#50577;&#44536;&#47004;&#46300;&#54028;&#53356;.com/" TargetMode="External"/><Relationship Id="rId15" Type="http://schemas.openxmlformats.org/officeDocument/2006/relationships/hyperlink" Target="http://www.&#44053;&#49436;&#47560;&#44257;&#45936;&#49884;&#50521;.com/main/?load_popup=1" TargetMode="External"/><Relationship Id="rId23" Type="http://schemas.openxmlformats.org/officeDocument/2006/relationships/hyperlink" Target="http://&#49569;&#54028;&#44032;&#46973;&#51312;&#54633;.com/" TargetMode="External"/><Relationship Id="rId28" Type="http://schemas.openxmlformats.org/officeDocument/2006/relationships/hyperlink" Target="https://cafe.naver.com/hwagok0424" TargetMode="External"/><Relationship Id="rId36" Type="http://schemas.openxmlformats.org/officeDocument/2006/relationships/hyperlink" Target="https://cafe.naver.com/hongeun8" TargetMode="External"/><Relationship Id="rId49" Type="http://schemas.openxmlformats.org/officeDocument/2006/relationships/hyperlink" Target="https://cafe.naver.com/sadang2023a" TargetMode="External"/><Relationship Id="rId57" Type="http://schemas.openxmlformats.org/officeDocument/2006/relationships/hyperlink" Target="http://www.donamapt.co.kr/" TargetMode="External"/><Relationship Id="rId10" Type="http://schemas.openxmlformats.org/officeDocument/2006/relationships/hyperlink" Target="https://cleanup.seoul.go.kr/cafe/mainIndx.do?cafeUrl=hwanghak-chunggye" TargetMode="External"/><Relationship Id="rId31" Type="http://schemas.openxmlformats.org/officeDocument/2006/relationships/hyperlink" Target="https://cleanup.seoul.go.kr/cafe/mainIndx.do?cafeUrl=shingd2019" TargetMode="External"/><Relationship Id="rId44" Type="http://schemas.openxmlformats.org/officeDocument/2006/relationships/hyperlink" Target="https://cleanup.seoul.go.kr/cafe/mainIndx.do?cafeUrl=dorim123" TargetMode="External"/><Relationship Id="rId52" Type="http://schemas.openxmlformats.org/officeDocument/2006/relationships/hyperlink" Target="https://cafe.naver.com/djhighpalace/" TargetMode="External"/><Relationship Id="rId60" Type="http://schemas.openxmlformats.org/officeDocument/2006/relationships/hyperlink" Target="https://cafe.naver.com/dokshc" TargetMode="External"/><Relationship Id="rId65" Type="http://schemas.openxmlformats.org/officeDocument/2006/relationships/hyperlink" Target="https://cleanup.seoul.go.kr/cafe/mainIndx.do?cafeUrl=bongcheon11" TargetMode="External"/><Relationship Id="rId73" Type="http://schemas.openxmlformats.org/officeDocument/2006/relationships/hyperlink" Target="https://cleanup.seoul.go.kr/djnamsung277" TargetMode="External"/><Relationship Id="rId4" Type="http://schemas.openxmlformats.org/officeDocument/2006/relationships/hyperlink" Target="https://cafe.naver.com/markone2021" TargetMode="External"/><Relationship Id="rId9" Type="http://schemas.openxmlformats.org/officeDocument/2006/relationships/hyperlink" Target="https://cleanup.seoul.go.kr/cafe/mainIndx.do?cafeUrl=gjcnd20" TargetMode="External"/><Relationship Id="rId13" Type="http://schemas.openxmlformats.org/officeDocument/2006/relationships/hyperlink" Target="https://cleanup.seoul.go.kr/cafe/mainIndx.do?cafeUrl=myeonmok2" TargetMode="External"/><Relationship Id="rId18" Type="http://schemas.openxmlformats.org/officeDocument/2006/relationships/hyperlink" Target="https://cafe.naver.com/songpaeastplus" TargetMode="External"/><Relationship Id="rId39" Type="http://schemas.openxmlformats.org/officeDocument/2006/relationships/hyperlink" Target="https://cafe.naver.com/blackxjofc" TargetMode="External"/><Relationship Id="rId34" Type="http://schemas.openxmlformats.org/officeDocument/2006/relationships/hyperlink" Target="http://&#49345;&#50516;dmc.com/" TargetMode="External"/><Relationship Id="rId50" Type="http://schemas.openxmlformats.org/officeDocument/2006/relationships/hyperlink" Target="https://cleanup.seoul.go.kr/cafe/mainIndx.do?cafeUrl=sadang05" TargetMode="External"/><Relationship Id="rId55" Type="http://schemas.openxmlformats.org/officeDocument/2006/relationships/hyperlink" Target="https://cleanup.seoul.go.kr/cafe/mainIndx.do?cafeUrl=jeongneungstation" TargetMode="External"/><Relationship Id="rId76" Type="http://schemas.openxmlformats.org/officeDocument/2006/relationships/comments" Target="../comments1.xml"/><Relationship Id="rId7" Type="http://schemas.openxmlformats.org/officeDocument/2006/relationships/hyperlink" Target="http://www.&#44305;&#51652;&#48296;&#46972;&#46272;.kr/" TargetMode="External"/><Relationship Id="rId71" Type="http://schemas.openxmlformats.org/officeDocument/2006/relationships/hyperlink" Target="http://www.&#54252;&#47112;&#45768;&#49828;.com/default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>
    <pageSetUpPr fitToPage="1"/>
  </sheetPr>
  <dimension ref="A2:G39"/>
  <sheetViews>
    <sheetView tabSelected="1" view="pageBreakPreview" zoomScaleNormal="100" zoomScaleSheetLayoutView="100" workbookViewId="0">
      <selection activeCell="B2" sqref="B2:F2"/>
    </sheetView>
  </sheetViews>
  <sheetFormatPr defaultColWidth="9" defaultRowHeight="16.5" x14ac:dyDescent="0.3"/>
  <cols>
    <col min="1" max="1" width="8.125" style="72" customWidth="1"/>
    <col min="2" max="2" width="5.5" style="72" bestFit="1" customWidth="1"/>
    <col min="3" max="6" width="9.625" style="72" customWidth="1"/>
    <col min="7" max="7" width="8.125" style="72" customWidth="1"/>
    <col min="8" max="16384" width="9" style="72"/>
  </cols>
  <sheetData>
    <row r="2" spans="1:7" ht="20.25" x14ac:dyDescent="0.3">
      <c r="B2" s="159" t="s">
        <v>293</v>
      </c>
      <c r="C2" s="160"/>
      <c r="D2" s="160"/>
      <c r="E2" s="160"/>
      <c r="F2" s="161"/>
    </row>
    <row r="3" spans="1:7" x14ac:dyDescent="0.3">
      <c r="G3" s="147" t="s">
        <v>564</v>
      </c>
    </row>
    <row r="4" spans="1:7" s="73" customFormat="1" x14ac:dyDescent="0.3">
      <c r="A4" s="162" t="s">
        <v>282</v>
      </c>
      <c r="B4" s="163"/>
      <c r="C4" s="86" t="s">
        <v>315</v>
      </c>
      <c r="D4" s="86" t="s">
        <v>318</v>
      </c>
      <c r="E4" s="86" t="s">
        <v>319</v>
      </c>
      <c r="F4" s="86" t="s">
        <v>260</v>
      </c>
      <c r="G4" s="87" t="s">
        <v>257</v>
      </c>
    </row>
    <row r="5" spans="1:7" s="73" customFormat="1" x14ac:dyDescent="0.3">
      <c r="A5" s="164">
        <f>SUM(C5:F5)</f>
        <v>118</v>
      </c>
      <c r="B5" s="165"/>
      <c r="C5" s="74">
        <f>C12</f>
        <v>86</v>
      </c>
      <c r="D5" s="74">
        <f>D12</f>
        <v>14</v>
      </c>
      <c r="E5" s="74">
        <f t="shared" ref="E5:F5" si="0">E12</f>
        <v>7</v>
      </c>
      <c r="F5" s="74">
        <f t="shared" si="0"/>
        <v>11</v>
      </c>
      <c r="G5" s="88"/>
    </row>
    <row r="6" spans="1:7" s="73" customFormat="1" x14ac:dyDescent="0.3">
      <c r="A6" s="166">
        <f>SUM(C6:F6)</f>
        <v>52</v>
      </c>
      <c r="B6" s="167"/>
      <c r="C6" s="89">
        <f>COUNTIFS('지역주택조합 주요정보'!$E$11:$E$130,C4,'지역주택조합 주요정보'!$W$11:$W$130,"*역세권*")</f>
        <v>34</v>
      </c>
      <c r="D6" s="89">
        <f>COUNTIFS('지역주택조합 주요정보'!$E$11:$E$130,D4,'지역주택조합 주요정보'!$W$11:$W$130,"*역세권*")</f>
        <v>8</v>
      </c>
      <c r="E6" s="89">
        <f>COUNTIFS('지역주택조합 주요정보'!$E$11:$E$130,E4,'지역주택조합 주요정보'!$W$11:$W$130,"*역세권*")</f>
        <v>3</v>
      </c>
      <c r="F6" s="89">
        <f>COUNTIFS('지역주택조합 주요정보'!$E$11:$E$130,F4,'지역주택조합 주요정보'!$W$11:$W$130,"*역세권*")</f>
        <v>7</v>
      </c>
      <c r="G6" s="90" t="s">
        <v>411</v>
      </c>
    </row>
    <row r="7" spans="1:7" s="73" customFormat="1" x14ac:dyDescent="0.3"/>
    <row r="8" spans="1:7" s="73" customFormat="1" x14ac:dyDescent="0.3"/>
    <row r="9" spans="1:7" s="73" customFormat="1" ht="20.25" x14ac:dyDescent="0.3">
      <c r="B9" s="159" t="s">
        <v>417</v>
      </c>
      <c r="C9" s="160"/>
      <c r="D9" s="160"/>
      <c r="E9" s="160"/>
      <c r="F9" s="161"/>
    </row>
    <row r="10" spans="1:7" s="73" customFormat="1" x14ac:dyDescent="0.3">
      <c r="G10" s="147" t="s">
        <v>565</v>
      </c>
    </row>
    <row r="11" spans="1:7" s="73" customFormat="1" x14ac:dyDescent="0.3">
      <c r="A11" s="91" t="s">
        <v>261</v>
      </c>
      <c r="B11" s="92" t="s">
        <v>282</v>
      </c>
      <c r="C11" s="86" t="s">
        <v>315</v>
      </c>
      <c r="D11" s="86" t="s">
        <v>318</v>
      </c>
      <c r="E11" s="86" t="s">
        <v>319</v>
      </c>
      <c r="F11" s="86" t="s">
        <v>260</v>
      </c>
      <c r="G11" s="87" t="s">
        <v>257</v>
      </c>
    </row>
    <row r="12" spans="1:7" s="73" customFormat="1" x14ac:dyDescent="0.3">
      <c r="A12" s="93" t="s">
        <v>275</v>
      </c>
      <c r="B12" s="75">
        <f t="shared" ref="B12:B37" si="1">SUM(C12:F12)</f>
        <v>118</v>
      </c>
      <c r="C12" s="76">
        <f>SUM(C13:C37)</f>
        <v>86</v>
      </c>
      <c r="D12" s="76">
        <f t="shared" ref="D12:F12" si="2">SUM(D13:D37)</f>
        <v>14</v>
      </c>
      <c r="E12" s="76">
        <f t="shared" si="2"/>
        <v>7</v>
      </c>
      <c r="F12" s="76">
        <f t="shared" si="2"/>
        <v>11</v>
      </c>
      <c r="G12" s="94"/>
    </row>
    <row r="13" spans="1:7" s="73" customFormat="1" x14ac:dyDescent="0.3">
      <c r="A13" s="95" t="s">
        <v>277</v>
      </c>
      <c r="B13" s="77">
        <f t="shared" si="1"/>
        <v>0</v>
      </c>
      <c r="C13" s="78">
        <f>COUNTIFS('지역주택조합 주요정보'!$B$11:$B$130,$A13,'지역주택조합 주요정보'!$E$11:$E$130,$C$11)</f>
        <v>0</v>
      </c>
      <c r="D13" s="78">
        <f>COUNTIFS('지역주택조합 주요정보'!$B$11:$B$130,$A13,'지역주택조합 주요정보'!$E$11:$E$130,$D$11)</f>
        <v>0</v>
      </c>
      <c r="E13" s="78">
        <f>COUNTIFS('지역주택조합 주요정보'!$B$11:$B$130,$A13,'지역주택조합 주요정보'!$E$11:$E$130,$E$11)</f>
        <v>0</v>
      </c>
      <c r="F13" s="78">
        <f>COUNTIFS('지역주택조합 주요정보'!$B$11:$B$130,$A13,'지역주택조합 주요정보'!$E$11:$E$130,$F$11)</f>
        <v>0</v>
      </c>
      <c r="G13" s="96"/>
    </row>
    <row r="14" spans="1:7" s="73" customFormat="1" x14ac:dyDescent="0.3">
      <c r="A14" s="95" t="s">
        <v>249</v>
      </c>
      <c r="B14" s="77">
        <f t="shared" si="1"/>
        <v>4</v>
      </c>
      <c r="C14" s="78">
        <f>COUNTIFS('지역주택조합 주요정보'!$B$11:$B$130,$A14,'지역주택조합 주요정보'!$E$11:$E$130,$C$11)</f>
        <v>3</v>
      </c>
      <c r="D14" s="78">
        <f>COUNTIFS('지역주택조합 주요정보'!$B$11:$B$130,$A14,'지역주택조합 주요정보'!$E$11:$E$130,$D$11)</f>
        <v>1</v>
      </c>
      <c r="E14" s="78">
        <f>COUNTIFS('지역주택조합 주요정보'!$B$11:$B$130,$A14,'지역주택조합 주요정보'!$E$11:$E$130,$E$11)</f>
        <v>0</v>
      </c>
      <c r="F14" s="78">
        <f>COUNTIFS('지역주택조합 주요정보'!$B$11:$B$130,$A14,'지역주택조합 주요정보'!$E$11:$E$130,$F$11)</f>
        <v>0</v>
      </c>
      <c r="G14" s="96"/>
    </row>
    <row r="15" spans="1:7" s="73" customFormat="1" x14ac:dyDescent="0.3">
      <c r="A15" s="95" t="s">
        <v>284</v>
      </c>
      <c r="B15" s="77">
        <f t="shared" si="1"/>
        <v>0</v>
      </c>
      <c r="C15" s="78">
        <f>COUNTIFS('지역주택조합 주요정보'!$B$11:$B$130,$A15,'지역주택조합 주요정보'!$E$11:$E$130,$C$11)</f>
        <v>0</v>
      </c>
      <c r="D15" s="78">
        <f>COUNTIFS('지역주택조합 주요정보'!$B$11:$B$130,$A15,'지역주택조합 주요정보'!$E$11:$E$130,$D$11)</f>
        <v>0</v>
      </c>
      <c r="E15" s="78">
        <f>COUNTIFS('지역주택조합 주요정보'!$B$11:$B$130,$A15,'지역주택조합 주요정보'!$E$11:$E$130,$E$11)</f>
        <v>0</v>
      </c>
      <c r="F15" s="78">
        <f>COUNTIFS('지역주택조합 주요정보'!$B$11:$B$130,$A15,'지역주택조합 주요정보'!$E$11:$E$130,$F$11)</f>
        <v>0</v>
      </c>
      <c r="G15" s="96"/>
    </row>
    <row r="16" spans="1:7" s="73" customFormat="1" x14ac:dyDescent="0.3">
      <c r="A16" s="95" t="s">
        <v>270</v>
      </c>
      <c r="B16" s="77">
        <f t="shared" si="1"/>
        <v>6</v>
      </c>
      <c r="C16" s="78">
        <f>COUNTIFS('지역주택조합 주요정보'!$B$11:$B$130,$A16,'지역주택조합 주요정보'!$E$11:$E$130,$C$11)</f>
        <v>5</v>
      </c>
      <c r="D16" s="78">
        <f>COUNTIFS('지역주택조합 주요정보'!$B$11:$B$130,$A16,'지역주택조합 주요정보'!$E$11:$E$130,$D$11)</f>
        <v>0</v>
      </c>
      <c r="E16" s="78">
        <f>COUNTIFS('지역주택조합 주요정보'!$B$11:$B$130,$A16,'지역주택조합 주요정보'!$E$11:$E$130,$E$11)</f>
        <v>0</v>
      </c>
      <c r="F16" s="78">
        <f>COUNTIFS('지역주택조합 주요정보'!$B$11:$B$130,$A16,'지역주택조합 주요정보'!$E$11:$E$130,$F$11)</f>
        <v>1</v>
      </c>
      <c r="G16" s="96"/>
    </row>
    <row r="17" spans="1:7" s="73" customFormat="1" x14ac:dyDescent="0.3">
      <c r="A17" s="95" t="s">
        <v>262</v>
      </c>
      <c r="B17" s="77">
        <f t="shared" si="1"/>
        <v>9</v>
      </c>
      <c r="C17" s="78">
        <f>COUNTIFS('지역주택조합 주요정보'!$B$11:$B$130,$A17,'지역주택조합 주요정보'!$E$11:$E$130,$C$11)</f>
        <v>9</v>
      </c>
      <c r="D17" s="78">
        <f>COUNTIFS('지역주택조합 주요정보'!$B$11:$B$130,$A17,'지역주택조합 주요정보'!$E$11:$E$130,$D$11)</f>
        <v>0</v>
      </c>
      <c r="E17" s="78">
        <f>COUNTIFS('지역주택조합 주요정보'!$B$11:$B$130,$A17,'지역주택조합 주요정보'!$E$11:$E$130,$E$11)</f>
        <v>0</v>
      </c>
      <c r="F17" s="78">
        <f>COUNTIFS('지역주택조합 주요정보'!$B$11:$B$130,$A17,'지역주택조합 주요정보'!$E$11:$E$130,$F$11)</f>
        <v>0</v>
      </c>
      <c r="G17" s="96"/>
    </row>
    <row r="18" spans="1:7" s="73" customFormat="1" x14ac:dyDescent="0.3">
      <c r="A18" s="95" t="s">
        <v>251</v>
      </c>
      <c r="B18" s="77">
        <f t="shared" si="1"/>
        <v>6</v>
      </c>
      <c r="C18" s="78">
        <f>COUNTIFS('지역주택조합 주요정보'!$B$11:$B$130,$A18,'지역주택조합 주요정보'!$E$11:$E$130,$C$11)</f>
        <v>5</v>
      </c>
      <c r="D18" s="78">
        <f>COUNTIFS('지역주택조합 주요정보'!$B$11:$B$130,$A18,'지역주택조합 주요정보'!$E$11:$E$130,$D$11)</f>
        <v>1</v>
      </c>
      <c r="E18" s="78">
        <f>COUNTIFS('지역주택조합 주요정보'!$B$11:$B$130,$A18,'지역주택조합 주요정보'!$E$11:$E$130,$E$11)</f>
        <v>0</v>
      </c>
      <c r="F18" s="78">
        <f>COUNTIFS('지역주택조합 주요정보'!$B$11:$B$130,$A18,'지역주택조합 주요정보'!$E$11:$E$130,$F$11)</f>
        <v>0</v>
      </c>
      <c r="G18" s="96"/>
    </row>
    <row r="19" spans="1:7" s="73" customFormat="1" x14ac:dyDescent="0.3">
      <c r="A19" s="95" t="s">
        <v>265</v>
      </c>
      <c r="B19" s="77">
        <f t="shared" si="1"/>
        <v>8</v>
      </c>
      <c r="C19" s="78">
        <f>COUNTIFS('지역주택조합 주요정보'!$B$11:$B$130,$A19,'지역주택조합 주요정보'!$E$11:$E$130,$C$11)</f>
        <v>7</v>
      </c>
      <c r="D19" s="78">
        <f>COUNTIFS('지역주택조합 주요정보'!$B$11:$B$130,$A19,'지역주택조합 주요정보'!$E$11:$E$130,$D$11)</f>
        <v>0</v>
      </c>
      <c r="E19" s="78">
        <f>COUNTIFS('지역주택조합 주요정보'!$B$11:$B$130,$A19,'지역주택조합 주요정보'!$E$11:$E$130,$E$11)</f>
        <v>0</v>
      </c>
      <c r="F19" s="78">
        <f>COUNTIFS('지역주택조합 주요정보'!$B$11:$B$130,$A19,'지역주택조합 주요정보'!$E$11:$E$130,$F$11)</f>
        <v>1</v>
      </c>
      <c r="G19" s="96"/>
    </row>
    <row r="20" spans="1:7" s="73" customFormat="1" x14ac:dyDescent="0.3">
      <c r="A20" s="95" t="s">
        <v>256</v>
      </c>
      <c r="B20" s="77">
        <f t="shared" si="1"/>
        <v>1</v>
      </c>
      <c r="C20" s="78">
        <f>COUNTIFS('지역주택조합 주요정보'!$B$11:$B$130,$A20,'지역주택조합 주요정보'!$E$11:$E$130,$C$11)</f>
        <v>0</v>
      </c>
      <c r="D20" s="78">
        <f>COUNTIFS('지역주택조합 주요정보'!$B$11:$B$130,$A20,'지역주택조합 주요정보'!$E$11:$E$130,$D$11)</f>
        <v>0</v>
      </c>
      <c r="E20" s="78">
        <f>COUNTIFS('지역주택조합 주요정보'!$B$11:$B$130,$A20,'지역주택조합 주요정보'!$E$11:$E$130,$E$11)</f>
        <v>1</v>
      </c>
      <c r="F20" s="78">
        <f>COUNTIFS('지역주택조합 주요정보'!$B$11:$B$130,$A20,'지역주택조합 주요정보'!$E$11:$E$130,$F$11)</f>
        <v>0</v>
      </c>
      <c r="G20" s="96"/>
    </row>
    <row r="21" spans="1:7" s="73" customFormat="1" x14ac:dyDescent="0.3">
      <c r="A21" s="95" t="s">
        <v>283</v>
      </c>
      <c r="B21" s="77">
        <f t="shared" si="1"/>
        <v>3</v>
      </c>
      <c r="C21" s="78">
        <f>COUNTIFS('지역주택조합 주요정보'!$B$11:$B$130,$A21,'지역주택조합 주요정보'!$E$11:$E$130,$C$11)</f>
        <v>1</v>
      </c>
      <c r="D21" s="78">
        <f>COUNTIFS('지역주택조합 주요정보'!$B$11:$B$130,$A21,'지역주택조합 주요정보'!$E$11:$E$130,$D$11)</f>
        <v>2</v>
      </c>
      <c r="E21" s="78">
        <f>COUNTIFS('지역주택조합 주요정보'!$B$11:$B$130,$A21,'지역주택조합 주요정보'!$E$11:$E$130,$E$11)</f>
        <v>0</v>
      </c>
      <c r="F21" s="78">
        <f>COUNTIFS('지역주택조합 주요정보'!$B$11:$B$130,$A21,'지역주택조합 주요정보'!$E$11:$E$130,$F$11)</f>
        <v>0</v>
      </c>
      <c r="G21" s="96"/>
    </row>
    <row r="22" spans="1:7" s="73" customFormat="1" x14ac:dyDescent="0.3">
      <c r="A22" s="95" t="s">
        <v>258</v>
      </c>
      <c r="B22" s="77">
        <f t="shared" si="1"/>
        <v>1</v>
      </c>
      <c r="C22" s="78">
        <f>COUNTIFS('지역주택조합 주요정보'!$B$11:$B$130,$A22,'지역주택조합 주요정보'!$E$11:$E$130,$C$11)</f>
        <v>0</v>
      </c>
      <c r="D22" s="78">
        <f>COUNTIFS('지역주택조합 주요정보'!$B$11:$B$130,$A22,'지역주택조합 주요정보'!$E$11:$E$130,$D$11)</f>
        <v>0</v>
      </c>
      <c r="E22" s="78">
        <f>COUNTIFS('지역주택조합 주요정보'!$B$11:$B$130,$A22,'지역주택조합 주요정보'!$E$11:$E$130,$E$11)</f>
        <v>0</v>
      </c>
      <c r="F22" s="78">
        <f>COUNTIFS('지역주택조합 주요정보'!$B$11:$B$130,$A22,'지역주택조합 주요정보'!$E$11:$E$130,$F$11)</f>
        <v>1</v>
      </c>
      <c r="G22" s="96"/>
    </row>
    <row r="23" spans="1:7" s="73" customFormat="1" x14ac:dyDescent="0.3">
      <c r="A23" s="95" t="s">
        <v>385</v>
      </c>
      <c r="B23" s="77">
        <f t="shared" si="1"/>
        <v>1</v>
      </c>
      <c r="C23" s="78">
        <f>COUNTIFS('지역주택조합 주요정보'!$B$11:$B$130,$A23,'지역주택조합 주요정보'!$E$11:$E$130,$C$11)</f>
        <v>1</v>
      </c>
      <c r="D23" s="78">
        <f>COUNTIFS('지역주택조합 주요정보'!$B$11:$B$130,$A23,'지역주택조합 주요정보'!$E$11:$E$130,$D$11)</f>
        <v>0</v>
      </c>
      <c r="E23" s="78">
        <f>COUNTIFS('지역주택조합 주요정보'!$B$11:$B$130,$A23,'지역주택조합 주요정보'!$E$11:$E$130,$E$11)</f>
        <v>0</v>
      </c>
      <c r="F23" s="78">
        <f>COUNTIFS('지역주택조합 주요정보'!$B$11:$B$130,$A23,'지역주택조합 주요정보'!$E$11:$E$130,$F$11)</f>
        <v>0</v>
      </c>
      <c r="G23" s="96"/>
    </row>
    <row r="24" spans="1:7" s="73" customFormat="1" x14ac:dyDescent="0.3">
      <c r="A24" s="95" t="s">
        <v>263</v>
      </c>
      <c r="B24" s="77">
        <f t="shared" si="1"/>
        <v>24</v>
      </c>
      <c r="C24" s="78">
        <f>COUNTIFS('지역주택조합 주요정보'!$B$11:$B$130,$A24,'지역주택조합 주요정보'!$E$11:$E$130,$C$11)</f>
        <v>17</v>
      </c>
      <c r="D24" s="78">
        <f>COUNTIFS('지역주택조합 주요정보'!$B$11:$B$130,$A24,'지역주택조합 주요정보'!$E$11:$E$130,$D$11)</f>
        <v>2</v>
      </c>
      <c r="E24" s="78">
        <f>COUNTIFS('지역주택조합 주요정보'!$B$11:$B$130,$A24,'지역주택조합 주요정보'!$E$11:$E$130,$E$11)</f>
        <v>2</v>
      </c>
      <c r="F24" s="78">
        <f>COUNTIFS('지역주택조합 주요정보'!$B$11:$B$130,$A24,'지역주택조합 주요정보'!$E$11:$E$130,$F$11)</f>
        <v>3</v>
      </c>
      <c r="G24" s="96"/>
    </row>
    <row r="25" spans="1:7" s="73" customFormat="1" x14ac:dyDescent="0.3">
      <c r="A25" s="95" t="s">
        <v>280</v>
      </c>
      <c r="B25" s="77">
        <f t="shared" si="1"/>
        <v>10</v>
      </c>
      <c r="C25" s="78">
        <f>COUNTIFS('지역주택조합 주요정보'!$B$11:$B$130,$A25,'지역주택조합 주요정보'!$E$11:$E$130,$C$11)</f>
        <v>6</v>
      </c>
      <c r="D25" s="78">
        <f>COUNTIFS('지역주택조합 주요정보'!$B$11:$B$130,$A25,'지역주택조합 주요정보'!$E$11:$E$130,$D$11)</f>
        <v>3</v>
      </c>
      <c r="E25" s="78">
        <f>COUNTIFS('지역주택조합 주요정보'!$B$11:$B$130,$A25,'지역주택조합 주요정보'!$E$11:$E$130,$E$11)</f>
        <v>0</v>
      </c>
      <c r="F25" s="78">
        <f>COUNTIFS('지역주택조합 주요정보'!$B$11:$B$130,$A25,'지역주택조합 주요정보'!$E$11:$E$130,$F$11)</f>
        <v>1</v>
      </c>
      <c r="G25" s="96"/>
    </row>
    <row r="26" spans="1:7" s="73" customFormat="1" x14ac:dyDescent="0.3">
      <c r="A26" s="95" t="s">
        <v>389</v>
      </c>
      <c r="B26" s="77">
        <f t="shared" si="1"/>
        <v>2</v>
      </c>
      <c r="C26" s="78">
        <f>COUNTIFS('지역주택조합 주요정보'!$B$11:$B$130,$A26,'지역주택조합 주요정보'!$E$11:$E$130,$C$11)</f>
        <v>0</v>
      </c>
      <c r="D26" s="78">
        <f>COUNTIFS('지역주택조합 주요정보'!$B$11:$B$130,$A26,'지역주택조합 주요정보'!$E$11:$E$130,$D$11)</f>
        <v>0</v>
      </c>
      <c r="E26" s="78">
        <f>COUNTIFS('지역주택조합 주요정보'!$B$11:$B$130,$A26,'지역주택조합 주요정보'!$E$11:$E$130,$E$11)</f>
        <v>1</v>
      </c>
      <c r="F26" s="78">
        <f>COUNTIFS('지역주택조합 주요정보'!$B$11:$B$130,$A26,'지역주택조합 주요정보'!$E$11:$E$130,$F$11)</f>
        <v>1</v>
      </c>
      <c r="G26" s="96"/>
    </row>
    <row r="27" spans="1:7" s="73" customFormat="1" x14ac:dyDescent="0.3">
      <c r="A27" s="95" t="s">
        <v>269</v>
      </c>
      <c r="B27" s="77">
        <f t="shared" si="1"/>
        <v>1</v>
      </c>
      <c r="C27" s="78">
        <f>COUNTIFS('지역주택조합 주요정보'!$B$11:$B$130,$A27,'지역주택조합 주요정보'!$E$11:$E$130,$C$11)</f>
        <v>0</v>
      </c>
      <c r="D27" s="78">
        <f>COUNTIFS('지역주택조합 주요정보'!$B$11:$B$130,$A27,'지역주택조합 주요정보'!$E$11:$E$130,$D$11)</f>
        <v>0</v>
      </c>
      <c r="E27" s="78">
        <f>COUNTIFS('지역주택조합 주요정보'!$B$11:$B$130,$A27,'지역주택조합 주요정보'!$E$11:$E$130,$E$11)</f>
        <v>1</v>
      </c>
      <c r="F27" s="78">
        <f>COUNTIFS('지역주택조합 주요정보'!$B$11:$B$130,$A27,'지역주택조합 주요정보'!$E$11:$E$130,$F$11)</f>
        <v>0</v>
      </c>
      <c r="G27" s="96"/>
    </row>
    <row r="28" spans="1:7" s="73" customFormat="1" x14ac:dyDescent="0.3">
      <c r="A28" s="95" t="s">
        <v>252</v>
      </c>
      <c r="B28" s="77">
        <f t="shared" si="1"/>
        <v>6</v>
      </c>
      <c r="C28" s="78">
        <f>COUNTIFS('지역주택조합 주요정보'!$B$11:$B$130,$A28,'지역주택조합 주요정보'!$E$11:$E$130,$C$11)</f>
        <v>1</v>
      </c>
      <c r="D28" s="78">
        <f>COUNTIFS('지역주택조합 주요정보'!$B$11:$B$130,$A28,'지역주택조합 주요정보'!$E$11:$E$130,$D$11)</f>
        <v>2</v>
      </c>
      <c r="E28" s="78">
        <f>COUNTIFS('지역주택조합 주요정보'!$B$11:$B$130,$A28,'지역주택조합 주요정보'!$E$11:$E$130,$E$11)</f>
        <v>0</v>
      </c>
      <c r="F28" s="78">
        <f>COUNTIFS('지역주택조합 주요정보'!$B$11:$B$130,$A28,'지역주택조합 주요정보'!$E$11:$E$130,$F$11)</f>
        <v>3</v>
      </c>
      <c r="G28" s="96"/>
    </row>
    <row r="29" spans="1:7" s="73" customFormat="1" x14ac:dyDescent="0.3">
      <c r="A29" s="95" t="s">
        <v>266</v>
      </c>
      <c r="B29" s="77">
        <f t="shared" si="1"/>
        <v>3</v>
      </c>
      <c r="C29" s="78">
        <f>COUNTIFS('지역주택조합 주요정보'!$B$11:$B$130,$A29,'지역주택조합 주요정보'!$E$11:$E$130,$C$11)</f>
        <v>1</v>
      </c>
      <c r="D29" s="78">
        <f>COUNTIFS('지역주택조합 주요정보'!$B$11:$B$130,$A29,'지역주택조합 주요정보'!$E$11:$E$130,$D$11)</f>
        <v>2</v>
      </c>
      <c r="E29" s="78">
        <f>COUNTIFS('지역주택조합 주요정보'!$B$11:$B$130,$A29,'지역주택조합 주요정보'!$E$11:$E$130,$E$11)</f>
        <v>0</v>
      </c>
      <c r="F29" s="78">
        <f>COUNTIFS('지역주택조합 주요정보'!$B$11:$B$130,$A29,'지역주택조합 주요정보'!$E$11:$E$130,$F$11)</f>
        <v>0</v>
      </c>
      <c r="G29" s="96"/>
    </row>
    <row r="30" spans="1:7" s="73" customFormat="1" x14ac:dyDescent="0.3">
      <c r="A30" s="95" t="s">
        <v>254</v>
      </c>
      <c r="B30" s="77">
        <f t="shared" si="1"/>
        <v>8</v>
      </c>
      <c r="C30" s="78">
        <f>COUNTIFS('지역주택조합 주요정보'!$B$11:$B$130,$A30,'지역주택조합 주요정보'!$E$11:$E$130,$C$11)</f>
        <v>7</v>
      </c>
      <c r="D30" s="78">
        <f>COUNTIFS('지역주택조합 주요정보'!$B$11:$B$130,$A30,'지역주택조합 주요정보'!$E$11:$E$130,$D$11)</f>
        <v>1</v>
      </c>
      <c r="E30" s="78">
        <f>COUNTIFS('지역주택조합 주요정보'!$B$11:$B$130,$A30,'지역주택조합 주요정보'!$E$11:$E$130,$E$11)</f>
        <v>0</v>
      </c>
      <c r="F30" s="78">
        <f>COUNTIFS('지역주택조합 주요정보'!$B$11:$B$130,$A30,'지역주택조합 주요정보'!$E$11:$E$130,$F$11)</f>
        <v>0</v>
      </c>
      <c r="G30" s="96"/>
    </row>
    <row r="31" spans="1:7" s="73" customFormat="1" x14ac:dyDescent="0.3">
      <c r="A31" s="95" t="s">
        <v>279</v>
      </c>
      <c r="B31" s="77">
        <f t="shared" si="1"/>
        <v>0</v>
      </c>
      <c r="C31" s="78">
        <f>COUNTIFS('지역주택조합 주요정보'!$B$11:$B$130,$A31,'지역주택조합 주요정보'!$E$11:$E$130,$C$11)</f>
        <v>0</v>
      </c>
      <c r="D31" s="78">
        <f>COUNTIFS('지역주택조합 주요정보'!$B$11:$B$130,$A31,'지역주택조합 주요정보'!$E$11:$E$130,$D$11)</f>
        <v>0</v>
      </c>
      <c r="E31" s="78">
        <f>COUNTIFS('지역주택조합 주요정보'!$B$11:$B$130,$A31,'지역주택조합 주요정보'!$E$11:$E$130,$E$11)</f>
        <v>0</v>
      </c>
      <c r="F31" s="78">
        <f>COUNTIFS('지역주택조합 주요정보'!$B$11:$B$130,$A31,'지역주택조합 주요정보'!$E$11:$E$130,$F$11)</f>
        <v>0</v>
      </c>
      <c r="G31" s="96"/>
    </row>
    <row r="32" spans="1:7" s="73" customFormat="1" x14ac:dyDescent="0.3">
      <c r="A32" s="95" t="s">
        <v>386</v>
      </c>
      <c r="B32" s="77">
        <f t="shared" si="1"/>
        <v>11</v>
      </c>
      <c r="C32" s="78">
        <f>COUNTIFS('지역주택조합 주요정보'!$B$11:$B$130,$A32,'지역주택조합 주요정보'!$E$11:$E$130,$C$11)</f>
        <v>10</v>
      </c>
      <c r="D32" s="78">
        <f>COUNTIFS('지역주택조합 주요정보'!$B$11:$B$130,$A32,'지역주택조합 주요정보'!$E$11:$E$130,$D$11)</f>
        <v>0</v>
      </c>
      <c r="E32" s="78">
        <f>COUNTIFS('지역주택조합 주요정보'!$B$11:$B$130,$A32,'지역주택조합 주요정보'!$E$11:$E$130,$E$11)</f>
        <v>1</v>
      </c>
      <c r="F32" s="78">
        <f>COUNTIFS('지역주택조합 주요정보'!$B$11:$B$130,$A32,'지역주택조합 주요정보'!$E$11:$E$130,$F$11)</f>
        <v>0</v>
      </c>
      <c r="G32" s="96"/>
    </row>
    <row r="33" spans="1:7" s="73" customFormat="1" x14ac:dyDescent="0.3">
      <c r="A33" s="95" t="s">
        <v>276</v>
      </c>
      <c r="B33" s="77">
        <f t="shared" si="1"/>
        <v>0</v>
      </c>
      <c r="C33" s="78">
        <f>COUNTIFS('지역주택조합 주요정보'!$B$11:$B$130,$A33,'지역주택조합 주요정보'!$E$11:$E$130,$C$11)</f>
        <v>0</v>
      </c>
      <c r="D33" s="78">
        <f>COUNTIFS('지역주택조합 주요정보'!$B$11:$B$130,$A33,'지역주택조합 주요정보'!$E$11:$E$130,$D$11)</f>
        <v>0</v>
      </c>
      <c r="E33" s="78">
        <f>COUNTIFS('지역주택조합 주요정보'!$B$11:$B$130,$A33,'지역주택조합 주요정보'!$E$11:$E$130,$E$11)</f>
        <v>0</v>
      </c>
      <c r="F33" s="78">
        <f>COUNTIFS('지역주택조합 주요정보'!$B$11:$B$130,$A33,'지역주택조합 주요정보'!$E$11:$E$130,$F$11)</f>
        <v>0</v>
      </c>
      <c r="G33" s="96"/>
    </row>
    <row r="34" spans="1:7" s="73" customFormat="1" x14ac:dyDescent="0.3">
      <c r="A34" s="95" t="s">
        <v>255</v>
      </c>
      <c r="B34" s="77">
        <f t="shared" si="1"/>
        <v>9</v>
      </c>
      <c r="C34" s="78">
        <f>COUNTIFS('지역주택조합 주요정보'!$B$11:$B$130,$A34,'지역주택조합 주요정보'!$E$11:$E$130,$C$11)</f>
        <v>9</v>
      </c>
      <c r="D34" s="78">
        <f>COUNTIFS('지역주택조합 주요정보'!$B$11:$B$130,$A34,'지역주택조합 주요정보'!$E$11:$E$130,$D$11)</f>
        <v>0</v>
      </c>
      <c r="E34" s="78">
        <f>COUNTIFS('지역주택조합 주요정보'!$B$11:$B$130,$A34,'지역주택조합 주요정보'!$E$11:$E$130,$E$11)</f>
        <v>0</v>
      </c>
      <c r="F34" s="78">
        <f>COUNTIFS('지역주택조합 주요정보'!$B$11:$B$130,$A34,'지역주택조합 주요정보'!$E$11:$E$130,$F$11)</f>
        <v>0</v>
      </c>
      <c r="G34" s="96"/>
    </row>
    <row r="35" spans="1:7" s="73" customFormat="1" x14ac:dyDescent="0.3">
      <c r="A35" s="95" t="s">
        <v>274</v>
      </c>
      <c r="B35" s="77">
        <f t="shared" si="1"/>
        <v>0</v>
      </c>
      <c r="C35" s="78">
        <f>COUNTIFS('지역주택조합 주요정보'!$B$11:$B$130,$A35,'지역주택조합 주요정보'!$E$11:$E$130,$C$11)</f>
        <v>0</v>
      </c>
      <c r="D35" s="78">
        <f>COUNTIFS('지역주택조합 주요정보'!$B$11:$B$130,$A35,'지역주택조합 주요정보'!$E$11:$E$130,$D$11)</f>
        <v>0</v>
      </c>
      <c r="E35" s="78">
        <f>COUNTIFS('지역주택조합 주요정보'!$B$11:$B$130,$A35,'지역주택조합 주요정보'!$E$11:$E$130,$E$11)</f>
        <v>0</v>
      </c>
      <c r="F35" s="78">
        <f>COUNTIFS('지역주택조합 주요정보'!$B$11:$B$130,$A35,'지역주택조합 주요정보'!$E$11:$E$130,$F$11)</f>
        <v>0</v>
      </c>
      <c r="G35" s="96"/>
    </row>
    <row r="36" spans="1:7" s="73" customFormat="1" x14ac:dyDescent="0.3">
      <c r="A36" s="95" t="s">
        <v>268</v>
      </c>
      <c r="B36" s="77">
        <f t="shared" si="1"/>
        <v>3</v>
      </c>
      <c r="C36" s="78">
        <f>COUNTIFS('지역주택조합 주요정보'!$B$11:$B$130,$A36,'지역주택조합 주요정보'!$E$11:$E$130,$C$11)</f>
        <v>2</v>
      </c>
      <c r="D36" s="78">
        <f>COUNTIFS('지역주택조합 주요정보'!$B$11:$B$130,$A36,'지역주택조합 주요정보'!$E$11:$E$130,$D$11)</f>
        <v>0</v>
      </c>
      <c r="E36" s="78">
        <f>COUNTIFS('지역주택조합 주요정보'!$B$11:$B$130,$A36,'지역주택조합 주요정보'!$E$11:$E$130,$E$11)</f>
        <v>1</v>
      </c>
      <c r="F36" s="78">
        <f>COUNTIFS('지역주택조합 주요정보'!$B$11:$B$130,$A36,'지역주택조합 주요정보'!$E$11:$E$130,$F$11)</f>
        <v>0</v>
      </c>
      <c r="G36" s="96"/>
    </row>
    <row r="37" spans="1:7" s="73" customFormat="1" x14ac:dyDescent="0.3">
      <c r="A37" s="97" t="s">
        <v>259</v>
      </c>
      <c r="B37" s="98">
        <f t="shared" si="1"/>
        <v>2</v>
      </c>
      <c r="C37" s="99">
        <f>COUNTIFS('지역주택조합 주요정보'!$B$11:$B$130,$A37,'지역주택조합 주요정보'!$E$11:$E$130,$C$11)</f>
        <v>2</v>
      </c>
      <c r="D37" s="99">
        <f>COUNTIFS('지역주택조합 주요정보'!$B$11:$B$130,$A37,'지역주택조합 주요정보'!$E$11:$E$130,$D$11)</f>
        <v>0</v>
      </c>
      <c r="E37" s="99">
        <f>COUNTIFS('지역주택조합 주요정보'!$B$11:$B$130,$A37,'지역주택조합 주요정보'!$E$11:$E$130,$E$11)</f>
        <v>0</v>
      </c>
      <c r="F37" s="99">
        <f>COUNTIFS('지역주택조합 주요정보'!$B$11:$B$130,$A37,'지역주택조합 주요정보'!$E$11:$E$130,$F$11)</f>
        <v>0</v>
      </c>
      <c r="G37" s="100"/>
    </row>
    <row r="38" spans="1:7" s="73" customFormat="1" x14ac:dyDescent="0.3"/>
    <row r="39" spans="1:7" s="73" customFormat="1" x14ac:dyDescent="0.3"/>
  </sheetData>
  <mergeCells count="5">
    <mergeCell ref="B2:F2"/>
    <mergeCell ref="A4:B4"/>
    <mergeCell ref="A5:B5"/>
    <mergeCell ref="A6:B6"/>
    <mergeCell ref="B9:F9"/>
  </mergeCells>
  <phoneticPr fontId="23" type="noConversion"/>
  <conditionalFormatting sqref="F11">
    <cfRule type="containsText" dxfId="54" priority="1" operator="containsText" text="착공">
      <formula>NOT(ISERROR(SEARCH("착공",F11)))</formula>
    </cfRule>
    <cfRule type="containsText" dxfId="53" priority="2" operator="containsText" text="사업계획">
      <formula>NOT(ISERROR(SEARCH("사업계획",F11)))</formula>
    </cfRule>
    <cfRule type="containsText" dxfId="52" priority="3" operator="containsText" text="조합설립인가">
      <formula>NOT(ISERROR(SEARCH("조합설립인가",F11)))</formula>
    </cfRule>
    <cfRule type="containsText" dxfId="51" priority="4" operator="containsText" text="모집신고">
      <formula>NOT(ISERROR(SEARCH("모집신고",F11)))</formula>
    </cfRule>
    <cfRule type="containsText" dxfId="50" priority="5" operator="containsText" text="사업중단">
      <formula>NOT(ISERROR(SEARCH("사업중단",F11)))</formula>
    </cfRule>
  </conditionalFormatting>
  <conditionalFormatting sqref="C4">
    <cfRule type="containsText" dxfId="49" priority="86" operator="containsText" text="착공">
      <formula>NOT(ISERROR(SEARCH("착공",C4)))</formula>
    </cfRule>
    <cfRule type="containsText" dxfId="48" priority="87" operator="containsText" text="사업계획">
      <formula>NOT(ISERROR(SEARCH("사업계획",C4)))</formula>
    </cfRule>
    <cfRule type="containsText" dxfId="47" priority="88" operator="containsText" text="조합설립인가">
      <formula>NOT(ISERROR(SEARCH("조합설립인가",C4)))</formula>
    </cfRule>
    <cfRule type="containsText" dxfId="46" priority="89" operator="containsText" text="모집신고">
      <formula>NOT(ISERROR(SEARCH("모집신고",C4)))</formula>
    </cfRule>
    <cfRule type="containsText" dxfId="45" priority="90" operator="containsText" text="사업중단">
      <formula>NOT(ISERROR(SEARCH("사업중단",C4)))</formula>
    </cfRule>
  </conditionalFormatting>
  <conditionalFormatting sqref="E4">
    <cfRule type="containsText" dxfId="44" priority="56" operator="containsText" text="착공">
      <formula>NOT(ISERROR(SEARCH("착공",E4)))</formula>
    </cfRule>
    <cfRule type="containsText" dxfId="43" priority="57" operator="containsText" text="사업계획">
      <formula>NOT(ISERROR(SEARCH("사업계획",E4)))</formula>
    </cfRule>
    <cfRule type="containsText" dxfId="42" priority="58" operator="containsText" text="조합설립인가">
      <formula>NOT(ISERROR(SEARCH("조합설립인가",E4)))</formula>
    </cfRule>
    <cfRule type="containsText" dxfId="41" priority="59" operator="containsText" text="모집신고">
      <formula>NOT(ISERROR(SEARCH("모집신고",E4)))</formula>
    </cfRule>
    <cfRule type="containsText" dxfId="40" priority="60" operator="containsText" text="사업중단">
      <formula>NOT(ISERROR(SEARCH("사업중단",E4)))</formula>
    </cfRule>
  </conditionalFormatting>
  <conditionalFormatting sqref="D4">
    <cfRule type="containsText" dxfId="39" priority="76" operator="containsText" text="착공">
      <formula>NOT(ISERROR(SEARCH("착공",D4)))</formula>
    </cfRule>
    <cfRule type="containsText" dxfId="38" priority="77" operator="containsText" text="사업계획">
      <formula>NOT(ISERROR(SEARCH("사업계획",D4)))</formula>
    </cfRule>
    <cfRule type="containsText" dxfId="37" priority="78" operator="containsText" text="조합설립인가">
      <formula>NOT(ISERROR(SEARCH("조합설립인가",D4)))</formula>
    </cfRule>
    <cfRule type="containsText" dxfId="36" priority="79" operator="containsText" text="모집신고">
      <formula>NOT(ISERROR(SEARCH("모집신고",D4)))</formula>
    </cfRule>
    <cfRule type="containsText" dxfId="35" priority="80" operator="containsText" text="사업중단">
      <formula>NOT(ISERROR(SEARCH("사업중단",D4)))</formula>
    </cfRule>
  </conditionalFormatting>
  <conditionalFormatting sqref="C11">
    <cfRule type="containsText" dxfId="34" priority="21" operator="containsText" text="착공">
      <formula>NOT(ISERROR(SEARCH("착공",C11)))</formula>
    </cfRule>
    <cfRule type="containsText" dxfId="33" priority="22" operator="containsText" text="사업계획">
      <formula>NOT(ISERROR(SEARCH("사업계획",C11)))</formula>
    </cfRule>
    <cfRule type="containsText" dxfId="32" priority="23" operator="containsText" text="조합설립인가">
      <formula>NOT(ISERROR(SEARCH("조합설립인가",C11)))</formula>
    </cfRule>
    <cfRule type="containsText" dxfId="31" priority="24" operator="containsText" text="모집신고">
      <formula>NOT(ISERROR(SEARCH("모집신고",C11)))</formula>
    </cfRule>
    <cfRule type="containsText" dxfId="30" priority="25" operator="containsText" text="사업중단">
      <formula>NOT(ISERROR(SEARCH("사업중단",C11)))</formula>
    </cfRule>
  </conditionalFormatting>
  <conditionalFormatting sqref="F4">
    <cfRule type="containsText" dxfId="29" priority="51" operator="containsText" text="착공">
      <formula>NOT(ISERROR(SEARCH("착공",F4)))</formula>
    </cfRule>
    <cfRule type="containsText" dxfId="28" priority="52" operator="containsText" text="사업계획">
      <formula>NOT(ISERROR(SEARCH("사업계획",F4)))</formula>
    </cfRule>
    <cfRule type="containsText" dxfId="27" priority="53" operator="containsText" text="조합설립인가">
      <formula>NOT(ISERROR(SEARCH("조합설립인가",F4)))</formula>
    </cfRule>
    <cfRule type="containsText" dxfId="26" priority="54" operator="containsText" text="모집신고">
      <formula>NOT(ISERROR(SEARCH("모집신고",F4)))</formula>
    </cfRule>
    <cfRule type="containsText" dxfId="25" priority="55" operator="containsText" text="사업중단">
      <formula>NOT(ISERROR(SEARCH("사업중단",F4)))</formula>
    </cfRule>
  </conditionalFormatting>
  <conditionalFormatting sqref="D11">
    <cfRule type="containsText" dxfId="24" priority="16" operator="containsText" text="착공">
      <formula>NOT(ISERROR(SEARCH("착공",D11)))</formula>
    </cfRule>
    <cfRule type="containsText" dxfId="23" priority="17" operator="containsText" text="사업계획">
      <formula>NOT(ISERROR(SEARCH("사업계획",D11)))</formula>
    </cfRule>
    <cfRule type="containsText" dxfId="22" priority="18" operator="containsText" text="조합설립인가">
      <formula>NOT(ISERROR(SEARCH("조합설립인가",D11)))</formula>
    </cfRule>
    <cfRule type="containsText" dxfId="21" priority="19" operator="containsText" text="모집신고">
      <formula>NOT(ISERROR(SEARCH("모집신고",D11)))</formula>
    </cfRule>
    <cfRule type="containsText" dxfId="20" priority="20" operator="containsText" text="사업중단">
      <formula>NOT(ISERROR(SEARCH("사업중단",D11)))</formula>
    </cfRule>
  </conditionalFormatting>
  <conditionalFormatting sqref="E11">
    <cfRule type="containsText" dxfId="19" priority="6" operator="containsText" text="착공">
      <formula>NOT(ISERROR(SEARCH("착공",E11)))</formula>
    </cfRule>
    <cfRule type="containsText" dxfId="18" priority="7" operator="containsText" text="사업계획">
      <formula>NOT(ISERROR(SEARCH("사업계획",E11)))</formula>
    </cfRule>
    <cfRule type="containsText" dxfId="17" priority="8" operator="containsText" text="조합설립인가">
      <formula>NOT(ISERROR(SEARCH("조합설립인가",E11)))</formula>
    </cfRule>
    <cfRule type="containsText" dxfId="16" priority="9" operator="containsText" text="모집신고">
      <formula>NOT(ISERROR(SEARCH("모집신고",E11)))</formula>
    </cfRule>
    <cfRule type="containsText" dxfId="15" priority="10" operator="containsText" text="사업중단">
      <formula>NOT(ISERROR(SEARCH("사업중단",E11)))</formula>
    </cfRule>
  </conditionalFormatting>
  <pageMargins left="0.69999998807907104" right="0.69999998807907104" top="0.75" bottom="0.75" header="0.30000001192092896" footer="0.30000001192092896"/>
  <pageSetup paperSize="9" fitToHeight="0" orientation="portrait" horizontalDpi="300" verticalDpi="300" r:id="rId1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Sheet4">
    <pageSetUpPr fitToPage="1"/>
  </sheetPr>
  <dimension ref="A1:AA130"/>
  <sheetViews>
    <sheetView view="pageBreakPreview" zoomScale="85" zoomScaleNormal="100" zoomScaleSheetLayoutView="85" workbookViewId="0">
      <pane xSplit="4" ySplit="11" topLeftCell="E24" activePane="bottomRight" state="frozen"/>
      <selection pane="topRight"/>
      <selection pane="bottomLeft"/>
      <selection pane="bottomRight" sqref="A1:W2"/>
    </sheetView>
  </sheetViews>
  <sheetFormatPr defaultColWidth="9" defaultRowHeight="16.5" x14ac:dyDescent="0.3"/>
  <cols>
    <col min="1" max="1" width="5.125" style="59" customWidth="1"/>
    <col min="2" max="2" width="9" style="60" bestFit="1" customWidth="1"/>
    <col min="3" max="3" width="16.625" style="60" customWidth="1"/>
    <col min="4" max="4" width="20.75" style="60" customWidth="1"/>
    <col min="5" max="5" width="14.125" style="60" customWidth="1"/>
    <col min="6" max="6" width="10.625" style="60" customWidth="1"/>
    <col min="7" max="7" width="5.75" style="60" hidden="1" customWidth="1"/>
    <col min="8" max="12" width="10.625" style="60" customWidth="1"/>
    <col min="13" max="13" width="16.125" style="60" customWidth="1"/>
    <col min="14" max="14" width="16.125" style="60" hidden="1" customWidth="1"/>
    <col min="15" max="15" width="8.5" style="60" hidden="1" customWidth="1"/>
    <col min="16" max="16" width="16.125" style="61" customWidth="1"/>
    <col min="17" max="17" width="12.875" style="61" customWidth="1"/>
    <col min="18" max="18" width="5.125" style="60" customWidth="1"/>
    <col min="19" max="19" width="11.25" style="61" customWidth="1"/>
    <col min="20" max="20" width="4.5" style="60" customWidth="1"/>
    <col min="21" max="21" width="24" style="59" customWidth="1"/>
    <col min="22" max="23" width="15.25" style="60" customWidth="1"/>
    <col min="24" max="24" width="48.625" style="1" hidden="1" customWidth="1"/>
    <col min="25" max="25" width="0" style="1" hidden="1" customWidth="1"/>
  </cols>
  <sheetData>
    <row r="1" spans="1:27" ht="35.25" customHeight="1" x14ac:dyDescent="0.3">
      <c r="A1" s="168" t="s">
        <v>510</v>
      </c>
      <c r="B1" s="169"/>
      <c r="C1" s="169"/>
      <c r="D1" s="169"/>
      <c r="E1" s="169"/>
      <c r="F1" s="169"/>
      <c r="G1" s="169"/>
      <c r="H1" s="169"/>
      <c r="I1" s="169"/>
      <c r="J1" s="169"/>
      <c r="K1" s="169"/>
      <c r="L1" s="169"/>
      <c r="M1" s="169"/>
      <c r="N1" s="169"/>
      <c r="O1" s="169"/>
      <c r="P1" s="169"/>
      <c r="Q1" s="169"/>
      <c r="R1" s="169"/>
      <c r="S1" s="169"/>
      <c r="T1" s="169"/>
      <c r="U1" s="169"/>
      <c r="V1" s="169"/>
      <c r="W1" s="170"/>
      <c r="X1" s="23"/>
    </row>
    <row r="2" spans="1:27" ht="16.5" customHeight="1" x14ac:dyDescent="0.3">
      <c r="A2" s="171"/>
      <c r="B2" s="172"/>
      <c r="C2" s="172"/>
      <c r="D2" s="172"/>
      <c r="E2" s="172"/>
      <c r="F2" s="172"/>
      <c r="G2" s="172"/>
      <c r="H2" s="172"/>
      <c r="I2" s="172"/>
      <c r="J2" s="172"/>
      <c r="K2" s="172"/>
      <c r="L2" s="172"/>
      <c r="M2" s="172"/>
      <c r="N2" s="172"/>
      <c r="O2" s="172"/>
      <c r="P2" s="172"/>
      <c r="Q2" s="172"/>
      <c r="R2" s="172"/>
      <c r="S2" s="172"/>
      <c r="T2" s="172"/>
      <c r="U2" s="172"/>
      <c r="V2" s="172"/>
      <c r="W2" s="173"/>
      <c r="X2" s="23"/>
    </row>
    <row r="3" spans="1:27" ht="16.5" customHeight="1" x14ac:dyDescent="0.3">
      <c r="A3" s="34"/>
      <c r="B3" s="174" t="s">
        <v>536</v>
      </c>
      <c r="C3" s="174"/>
      <c r="D3" s="174"/>
      <c r="E3" s="174"/>
      <c r="F3" s="174"/>
      <c r="G3" s="174"/>
      <c r="H3" s="174"/>
      <c r="I3" s="174"/>
      <c r="J3" s="174"/>
      <c r="K3" s="174"/>
      <c r="L3" s="174"/>
      <c r="M3" s="174"/>
      <c r="N3" s="174"/>
      <c r="O3" s="174"/>
      <c r="P3" s="174"/>
      <c r="Q3" s="174"/>
      <c r="R3" s="174"/>
      <c r="S3" s="174"/>
      <c r="T3" s="174"/>
      <c r="U3" s="174"/>
      <c r="V3" s="174"/>
      <c r="W3" s="35"/>
      <c r="X3" s="25"/>
    </row>
    <row r="4" spans="1:27" s="5" customFormat="1" ht="20.100000000000001" customHeight="1" x14ac:dyDescent="0.3">
      <c r="A4" s="36"/>
      <c r="B4" s="174" t="s">
        <v>201</v>
      </c>
      <c r="C4" s="174"/>
      <c r="D4" s="174"/>
      <c r="E4" s="174"/>
      <c r="F4" s="174"/>
      <c r="G4" s="174"/>
      <c r="H4" s="174"/>
      <c r="I4" s="174"/>
      <c r="J4" s="174"/>
      <c r="K4" s="174"/>
      <c r="L4" s="174"/>
      <c r="M4" s="174"/>
      <c r="N4" s="174"/>
      <c r="O4" s="174"/>
      <c r="P4" s="174"/>
      <c r="Q4" s="174"/>
      <c r="R4" s="174"/>
      <c r="S4" s="174"/>
      <c r="T4" s="174"/>
      <c r="U4" s="174"/>
      <c r="V4" s="174"/>
      <c r="W4" s="35"/>
      <c r="X4" s="25"/>
    </row>
    <row r="5" spans="1:27" s="5" customFormat="1" ht="20.100000000000001" customHeight="1" x14ac:dyDescent="0.3">
      <c r="A5" s="36"/>
      <c r="B5" s="174" t="s">
        <v>212</v>
      </c>
      <c r="C5" s="174"/>
      <c r="D5" s="174"/>
      <c r="E5" s="174"/>
      <c r="F5" s="174"/>
      <c r="G5" s="174"/>
      <c r="H5" s="174"/>
      <c r="I5" s="174"/>
      <c r="J5" s="174"/>
      <c r="K5" s="174"/>
      <c r="L5" s="174"/>
      <c r="M5" s="174"/>
      <c r="N5" s="174"/>
      <c r="O5" s="174"/>
      <c r="P5" s="174"/>
      <c r="Q5" s="174"/>
      <c r="R5" s="174"/>
      <c r="S5" s="174"/>
      <c r="T5" s="174"/>
      <c r="U5" s="174"/>
      <c r="V5" s="174"/>
      <c r="W5" s="35"/>
      <c r="X5" s="25"/>
    </row>
    <row r="6" spans="1:27" s="5" customFormat="1" ht="20.100000000000001" customHeight="1" x14ac:dyDescent="0.3">
      <c r="A6" s="36"/>
      <c r="B6" s="175" t="s">
        <v>3</v>
      </c>
      <c r="C6" s="175"/>
      <c r="D6" s="175"/>
      <c r="E6" s="175"/>
      <c r="F6" s="175"/>
      <c r="G6" s="175"/>
      <c r="H6" s="175"/>
      <c r="I6" s="175"/>
      <c r="J6" s="175"/>
      <c r="K6" s="175"/>
      <c r="L6" s="175"/>
      <c r="M6" s="175"/>
      <c r="N6" s="175"/>
      <c r="O6" s="175"/>
      <c r="P6" s="175"/>
      <c r="Q6" s="175"/>
      <c r="R6" s="175"/>
      <c r="S6" s="175"/>
      <c r="T6" s="175"/>
      <c r="U6" s="175"/>
      <c r="V6" s="175"/>
      <c r="W6" s="37"/>
      <c r="X6" s="25"/>
    </row>
    <row r="7" spans="1:27" s="5" customFormat="1" ht="20.100000000000001" customHeight="1" thickBot="1" x14ac:dyDescent="0.35">
      <c r="A7" s="38"/>
      <c r="B7" s="39"/>
      <c r="C7" s="39"/>
      <c r="D7" s="39"/>
      <c r="E7" s="39"/>
      <c r="F7" s="39"/>
      <c r="G7" s="39"/>
      <c r="H7" s="39"/>
      <c r="I7" s="39"/>
      <c r="J7" s="39"/>
      <c r="K7" s="39"/>
      <c r="L7" s="39"/>
      <c r="M7" s="39"/>
      <c r="N7" s="39"/>
      <c r="O7" s="39"/>
      <c r="P7" s="40"/>
      <c r="Q7" s="40"/>
      <c r="R7" s="39"/>
      <c r="S7" s="40"/>
      <c r="T7" s="39"/>
      <c r="U7" s="41"/>
      <c r="V7" s="39"/>
      <c r="W7" s="42"/>
      <c r="X7" s="25"/>
    </row>
    <row r="8" spans="1:27" s="5" customFormat="1" ht="20.100000000000001" hidden="1" customHeight="1" x14ac:dyDescent="0.3">
      <c r="A8" s="109"/>
      <c r="B8" s="101"/>
      <c r="C8" s="101"/>
      <c r="D8" s="101"/>
      <c r="E8" s="101"/>
      <c r="F8" s="101"/>
      <c r="G8" s="101"/>
      <c r="H8" s="101"/>
      <c r="I8" s="101"/>
      <c r="J8" s="101"/>
      <c r="K8" s="101"/>
      <c r="L8" s="101"/>
      <c r="M8" s="101"/>
      <c r="N8" s="108"/>
      <c r="O8" s="108"/>
      <c r="P8" s="110"/>
      <c r="Q8" s="110"/>
      <c r="R8" s="101"/>
      <c r="S8" s="110"/>
      <c r="T8" s="101"/>
      <c r="U8" s="111"/>
      <c r="V8" s="101"/>
      <c r="W8" s="112">
        <f ca="1">TODAY()</f>
        <v>45706</v>
      </c>
      <c r="X8" s="25"/>
    </row>
    <row r="9" spans="1:27" ht="18" thickBot="1" x14ac:dyDescent="0.35">
      <c r="A9" s="178" t="s">
        <v>566</v>
      </c>
      <c r="B9" s="178"/>
      <c r="C9" s="178"/>
      <c r="D9" s="178"/>
      <c r="E9" s="178"/>
      <c r="F9" s="178"/>
      <c r="G9" s="178"/>
      <c r="H9" s="178"/>
      <c r="I9" s="178"/>
      <c r="J9" s="178"/>
      <c r="K9" s="178"/>
      <c r="L9" s="178"/>
      <c r="M9" s="178"/>
      <c r="N9" s="178"/>
      <c r="O9" s="178"/>
      <c r="P9" s="178"/>
      <c r="Q9" s="178"/>
      <c r="R9" s="178"/>
      <c r="S9" s="178"/>
      <c r="T9" s="178"/>
      <c r="U9" s="178"/>
      <c r="V9" s="178"/>
      <c r="W9" s="178"/>
      <c r="X9" s="24"/>
    </row>
    <row r="10" spans="1:27" ht="20.100000000000001" customHeight="1" x14ac:dyDescent="0.3">
      <c r="A10" s="179" t="s">
        <v>245</v>
      </c>
      <c r="B10" s="181" t="s">
        <v>261</v>
      </c>
      <c r="C10" s="183" t="s">
        <v>200</v>
      </c>
      <c r="D10" s="181" t="s">
        <v>317</v>
      </c>
      <c r="E10" s="181" t="s">
        <v>314</v>
      </c>
      <c r="F10" s="185" t="s">
        <v>294</v>
      </c>
      <c r="G10" s="186"/>
      <c r="H10" s="186"/>
      <c r="I10" s="186"/>
      <c r="J10" s="187"/>
      <c r="K10" s="185" t="s">
        <v>80</v>
      </c>
      <c r="L10" s="187"/>
      <c r="M10" s="188" t="s">
        <v>513</v>
      </c>
      <c r="N10" s="106"/>
      <c r="O10" s="199" t="s">
        <v>516</v>
      </c>
      <c r="P10" s="190" t="s">
        <v>77</v>
      </c>
      <c r="Q10" s="192" t="s">
        <v>60</v>
      </c>
      <c r="R10" s="193"/>
      <c r="S10" s="193"/>
      <c r="T10" s="194"/>
      <c r="U10" s="195" t="s">
        <v>75</v>
      </c>
      <c r="V10" s="195" t="s">
        <v>76</v>
      </c>
      <c r="W10" s="197" t="s">
        <v>257</v>
      </c>
      <c r="X10" s="176" t="s">
        <v>257</v>
      </c>
      <c r="Y10" s="2"/>
      <c r="AA10" s="2"/>
    </row>
    <row r="11" spans="1:27" ht="20.100000000000001" customHeight="1" thickBot="1" x14ac:dyDescent="0.35">
      <c r="A11" s="180"/>
      <c r="B11" s="182"/>
      <c r="C11" s="184"/>
      <c r="D11" s="182"/>
      <c r="E11" s="182"/>
      <c r="F11" s="85" t="s">
        <v>315</v>
      </c>
      <c r="G11" s="113" t="s">
        <v>220</v>
      </c>
      <c r="H11" s="85" t="s">
        <v>318</v>
      </c>
      <c r="I11" s="85" t="s">
        <v>319</v>
      </c>
      <c r="J11" s="85" t="s">
        <v>260</v>
      </c>
      <c r="K11" s="85" t="s">
        <v>320</v>
      </c>
      <c r="L11" s="85" t="s">
        <v>324</v>
      </c>
      <c r="M11" s="189"/>
      <c r="N11" s="107"/>
      <c r="O11" s="200"/>
      <c r="P11" s="191"/>
      <c r="Q11" s="8" t="s">
        <v>58</v>
      </c>
      <c r="R11" s="32" t="s">
        <v>247</v>
      </c>
      <c r="S11" s="8" t="s">
        <v>59</v>
      </c>
      <c r="T11" s="32" t="s">
        <v>247</v>
      </c>
      <c r="U11" s="196"/>
      <c r="V11" s="196"/>
      <c r="W11" s="198"/>
      <c r="X11" s="177"/>
      <c r="Y11" s="2"/>
      <c r="AA11" s="2"/>
    </row>
    <row r="12" spans="1:27" ht="32.25" customHeight="1" thickTop="1" x14ac:dyDescent="0.3">
      <c r="A12" s="43">
        <f>ROW()-11</f>
        <v>1</v>
      </c>
      <c r="B12" s="14" t="s">
        <v>249</v>
      </c>
      <c r="C12" s="119" t="s">
        <v>525</v>
      </c>
      <c r="D12" s="119" t="s">
        <v>526</v>
      </c>
      <c r="E12" s="6" t="s">
        <v>315</v>
      </c>
      <c r="F12" s="102">
        <v>43922</v>
      </c>
      <c r="G12" s="114">
        <f t="shared" ref="G12:G44" ca="1" si="0">DATEDIF(F12,$W$8,"Y")</f>
        <v>4</v>
      </c>
      <c r="H12" s="44" t="s">
        <v>248</v>
      </c>
      <c r="I12" s="44" t="s">
        <v>248</v>
      </c>
      <c r="J12" s="44" t="s">
        <v>248</v>
      </c>
      <c r="K12" s="44" t="s">
        <v>248</v>
      </c>
      <c r="L12" s="44" t="s">
        <v>248</v>
      </c>
      <c r="M12" s="45" t="s">
        <v>527</v>
      </c>
      <c r="N12" s="45">
        <f>FIND("/",M12,1)</f>
        <v>2</v>
      </c>
      <c r="O12" s="115">
        <f>VALUE(LEFT(M12,N12-1))</f>
        <v>0</v>
      </c>
      <c r="P12" s="46">
        <v>56369</v>
      </c>
      <c r="Q12" s="46">
        <v>0</v>
      </c>
      <c r="R12" s="7">
        <f t="shared" ref="R12:R35" si="1">Q12/P12</f>
        <v>0</v>
      </c>
      <c r="S12" s="46">
        <v>0</v>
      </c>
      <c r="T12" s="7">
        <f t="shared" ref="T12:T35" si="2">S12/P12</f>
        <v>0</v>
      </c>
      <c r="U12" s="120" t="s">
        <v>528</v>
      </c>
      <c r="V12" s="6" t="s">
        <v>79</v>
      </c>
      <c r="W12" s="69"/>
      <c r="X12" s="26"/>
    </row>
    <row r="13" spans="1:27" s="1" customFormat="1" ht="32.25" customHeight="1" x14ac:dyDescent="0.3">
      <c r="A13" s="43">
        <f>ROW()-11</f>
        <v>2</v>
      </c>
      <c r="B13" s="14" t="s">
        <v>249</v>
      </c>
      <c r="C13" s="6" t="s">
        <v>47</v>
      </c>
      <c r="D13" s="6" t="s">
        <v>78</v>
      </c>
      <c r="E13" s="6" t="s">
        <v>315</v>
      </c>
      <c r="F13" s="102">
        <v>44054</v>
      </c>
      <c r="G13" s="114">
        <f t="shared" ref="G13" ca="1" si="3">DATEDIF(F13,$W$8,"Y")</f>
        <v>4</v>
      </c>
      <c r="H13" s="44" t="s">
        <v>248</v>
      </c>
      <c r="I13" s="44" t="s">
        <v>248</v>
      </c>
      <c r="J13" s="44" t="s">
        <v>248</v>
      </c>
      <c r="K13" s="44" t="s">
        <v>248</v>
      </c>
      <c r="L13" s="44" t="s">
        <v>248</v>
      </c>
      <c r="M13" s="45" t="s">
        <v>512</v>
      </c>
      <c r="N13" s="45">
        <f>FIND("/",M13,1)</f>
        <v>4</v>
      </c>
      <c r="O13" s="115">
        <f>VALUE(LEFT(M13,N13-1))</f>
        <v>217</v>
      </c>
      <c r="P13" s="46">
        <v>21025</v>
      </c>
      <c r="Q13" s="46">
        <v>2746.7</v>
      </c>
      <c r="R13" s="7">
        <f t="shared" ref="R13" si="4">Q13/P13</f>
        <v>0.13063971462544588</v>
      </c>
      <c r="S13" s="46">
        <v>238</v>
      </c>
      <c r="T13" s="7">
        <f t="shared" ref="T13" si="5">S13/P13</f>
        <v>1.1319857312722949E-2</v>
      </c>
      <c r="U13" s="10" t="s">
        <v>236</v>
      </c>
      <c r="V13" s="6" t="s">
        <v>79</v>
      </c>
      <c r="W13" s="69"/>
      <c r="X13" s="26"/>
    </row>
    <row r="14" spans="1:27" ht="32.25" customHeight="1" x14ac:dyDescent="0.3">
      <c r="A14" s="43">
        <f t="shared" ref="A14:A77" si="6">ROW()-11</f>
        <v>3</v>
      </c>
      <c r="B14" s="14" t="s">
        <v>249</v>
      </c>
      <c r="C14" s="9" t="s">
        <v>50</v>
      </c>
      <c r="D14" s="9" t="s">
        <v>85</v>
      </c>
      <c r="E14" s="6" t="s">
        <v>318</v>
      </c>
      <c r="F14" s="102">
        <v>44337</v>
      </c>
      <c r="G14" s="114">
        <f t="shared" ca="1" si="0"/>
        <v>3</v>
      </c>
      <c r="H14" s="103">
        <v>45231</v>
      </c>
      <c r="I14" s="44" t="s">
        <v>248</v>
      </c>
      <c r="J14" s="44" t="s">
        <v>248</v>
      </c>
      <c r="K14" s="44" t="s">
        <v>248</v>
      </c>
      <c r="L14" s="44" t="s">
        <v>248</v>
      </c>
      <c r="M14" s="45" t="s">
        <v>322</v>
      </c>
      <c r="N14" s="45">
        <f t="shared" ref="N14:N77" si="7">FIND("/",M14,1)</f>
        <v>4</v>
      </c>
      <c r="O14" s="115">
        <f t="shared" ref="O14:O77" si="8">VALUE(LEFT(M14,N14-1))</f>
        <v>224</v>
      </c>
      <c r="P14" s="46">
        <v>5523.7</v>
      </c>
      <c r="Q14" s="66">
        <v>4965.18</v>
      </c>
      <c r="R14" s="67">
        <f t="shared" si="1"/>
        <v>0.89888661585531449</v>
      </c>
      <c r="S14" s="46">
        <v>1001.27</v>
      </c>
      <c r="T14" s="7">
        <f t="shared" si="2"/>
        <v>0.18126799065843546</v>
      </c>
      <c r="U14" s="10" t="s">
        <v>233</v>
      </c>
      <c r="V14" s="6" t="s">
        <v>79</v>
      </c>
      <c r="W14" s="70" t="s">
        <v>418</v>
      </c>
      <c r="X14" s="27"/>
    </row>
    <row r="15" spans="1:27" ht="32.25" customHeight="1" x14ac:dyDescent="0.3">
      <c r="A15" s="43">
        <f t="shared" si="6"/>
        <v>4</v>
      </c>
      <c r="B15" s="14" t="s">
        <v>249</v>
      </c>
      <c r="C15" s="6" t="s">
        <v>57</v>
      </c>
      <c r="D15" s="6" t="s">
        <v>112</v>
      </c>
      <c r="E15" s="3" t="s">
        <v>315</v>
      </c>
      <c r="F15" s="102">
        <v>42881</v>
      </c>
      <c r="G15" s="114">
        <f t="shared" ca="1" si="0"/>
        <v>7</v>
      </c>
      <c r="H15" s="44" t="s">
        <v>248</v>
      </c>
      <c r="I15" s="44" t="s">
        <v>248</v>
      </c>
      <c r="J15" s="44" t="s">
        <v>248</v>
      </c>
      <c r="K15" s="44" t="s">
        <v>248</v>
      </c>
      <c r="L15" s="44" t="s">
        <v>248</v>
      </c>
      <c r="M15" s="45" t="s">
        <v>323</v>
      </c>
      <c r="N15" s="45">
        <f t="shared" si="7"/>
        <v>4</v>
      </c>
      <c r="O15" s="115">
        <f t="shared" si="8"/>
        <v>283</v>
      </c>
      <c r="P15" s="46">
        <v>21292.5</v>
      </c>
      <c r="Q15" s="46">
        <v>11947.4</v>
      </c>
      <c r="R15" s="7">
        <f t="shared" si="1"/>
        <v>0.56110837149230952</v>
      </c>
      <c r="S15" s="46">
        <v>3329.72</v>
      </c>
      <c r="T15" s="7">
        <f t="shared" si="2"/>
        <v>0.15637994599037219</v>
      </c>
      <c r="U15" s="10" t="s">
        <v>480</v>
      </c>
      <c r="V15" s="6" t="s">
        <v>79</v>
      </c>
      <c r="W15" s="68" t="s">
        <v>574</v>
      </c>
      <c r="X15" s="26"/>
    </row>
    <row r="16" spans="1:27" ht="32.25" customHeight="1" x14ac:dyDescent="0.3">
      <c r="A16" s="43">
        <f t="shared" si="6"/>
        <v>5</v>
      </c>
      <c r="B16" s="31" t="s">
        <v>270</v>
      </c>
      <c r="C16" s="3" t="s">
        <v>243</v>
      </c>
      <c r="D16" s="3" t="s">
        <v>161</v>
      </c>
      <c r="E16" s="3" t="s">
        <v>260</v>
      </c>
      <c r="F16" s="104">
        <v>43119</v>
      </c>
      <c r="G16" s="114">
        <f t="shared" ca="1" si="0"/>
        <v>7</v>
      </c>
      <c r="H16" s="105">
        <v>43675</v>
      </c>
      <c r="I16" s="105">
        <v>44896</v>
      </c>
      <c r="J16" s="105">
        <v>45239</v>
      </c>
      <c r="K16" s="105">
        <v>42153</v>
      </c>
      <c r="L16" s="105">
        <v>44902</v>
      </c>
      <c r="M16" s="48" t="s">
        <v>337</v>
      </c>
      <c r="N16" s="45">
        <f t="shared" si="7"/>
        <v>4</v>
      </c>
      <c r="O16" s="115">
        <f t="shared" si="8"/>
        <v>277</v>
      </c>
      <c r="P16" s="49">
        <v>11484</v>
      </c>
      <c r="Q16" s="49">
        <v>11149</v>
      </c>
      <c r="R16" s="7">
        <f t="shared" si="1"/>
        <v>0.97082897944966906</v>
      </c>
      <c r="S16" s="49">
        <v>11149</v>
      </c>
      <c r="T16" s="7">
        <f t="shared" si="2"/>
        <v>0.97082897944966906</v>
      </c>
      <c r="U16" s="11" t="s">
        <v>205</v>
      </c>
      <c r="V16" s="3" t="s">
        <v>83</v>
      </c>
      <c r="W16" s="71" t="s">
        <v>421</v>
      </c>
      <c r="X16" s="27"/>
    </row>
    <row r="17" spans="1:25" ht="32.25" customHeight="1" x14ac:dyDescent="0.3">
      <c r="A17" s="43">
        <f t="shared" si="6"/>
        <v>6</v>
      </c>
      <c r="B17" s="31" t="s">
        <v>270</v>
      </c>
      <c r="C17" s="3" t="s">
        <v>365</v>
      </c>
      <c r="D17" s="3" t="s">
        <v>446</v>
      </c>
      <c r="E17" s="3" t="s">
        <v>315</v>
      </c>
      <c r="F17" s="105">
        <v>43245</v>
      </c>
      <c r="G17" s="114">
        <f ca="1">DATEDIF(F17,$W$8,"Y")</f>
        <v>6</v>
      </c>
      <c r="H17" s="3" t="s">
        <v>248</v>
      </c>
      <c r="I17" s="3" t="s">
        <v>248</v>
      </c>
      <c r="J17" s="3" t="s">
        <v>248</v>
      </c>
      <c r="K17" s="3" t="s">
        <v>248</v>
      </c>
      <c r="L17" s="3" t="s">
        <v>248</v>
      </c>
      <c r="M17" s="48" t="s">
        <v>340</v>
      </c>
      <c r="N17" s="45">
        <f>FIND("/",M17,1)</f>
        <v>4</v>
      </c>
      <c r="O17" s="115">
        <f>VALUE(LEFT(M17,N17-1))</f>
        <v>350</v>
      </c>
      <c r="P17" s="49">
        <v>25523.200000000001</v>
      </c>
      <c r="Q17" s="49">
        <v>9129.6</v>
      </c>
      <c r="R17" s="7">
        <f>Q17/P17</f>
        <v>0.35769809428284854</v>
      </c>
      <c r="S17" s="49">
        <v>338.7</v>
      </c>
      <c r="T17" s="7">
        <f>S17/P17</f>
        <v>1.3270279588766297E-2</v>
      </c>
      <c r="U17" s="18" t="s">
        <v>239</v>
      </c>
      <c r="V17" s="3" t="s">
        <v>83</v>
      </c>
      <c r="W17" s="69"/>
      <c r="X17" s="27"/>
    </row>
    <row r="18" spans="1:25" ht="32.25" customHeight="1" x14ac:dyDescent="0.3">
      <c r="A18" s="43">
        <f t="shared" si="6"/>
        <v>7</v>
      </c>
      <c r="B18" s="31" t="s">
        <v>270</v>
      </c>
      <c r="C18" s="3" t="s">
        <v>363</v>
      </c>
      <c r="D18" s="3" t="s">
        <v>445</v>
      </c>
      <c r="E18" s="3" t="s">
        <v>315</v>
      </c>
      <c r="F18" s="104">
        <v>43420</v>
      </c>
      <c r="G18" s="114">
        <f t="shared" ca="1" si="0"/>
        <v>6</v>
      </c>
      <c r="H18" s="3" t="s">
        <v>248</v>
      </c>
      <c r="I18" s="3" t="s">
        <v>248</v>
      </c>
      <c r="J18" s="3" t="s">
        <v>248</v>
      </c>
      <c r="K18" s="3" t="s">
        <v>248</v>
      </c>
      <c r="L18" s="131" t="s">
        <v>248</v>
      </c>
      <c r="M18" s="48" t="s">
        <v>557</v>
      </c>
      <c r="N18" s="45">
        <f t="shared" ref="N18:N21" si="9">FIND("/",M18,1)</f>
        <v>4</v>
      </c>
      <c r="O18" s="115">
        <f t="shared" ref="O18:O21" si="10">VALUE(LEFT(M18,N18-1))</f>
        <v>247</v>
      </c>
      <c r="P18" s="49">
        <v>18885.5</v>
      </c>
      <c r="Q18" s="49">
        <v>5635.3</v>
      </c>
      <c r="R18" s="7">
        <f t="shared" ref="R18:R21" si="11">Q18/P18</f>
        <v>0.29839294696989754</v>
      </c>
      <c r="S18" s="49">
        <v>843.3</v>
      </c>
      <c r="T18" s="7">
        <f t="shared" si="2"/>
        <v>4.4653305445977072E-2</v>
      </c>
      <c r="U18" s="11" t="s">
        <v>224</v>
      </c>
      <c r="V18" s="3" t="s">
        <v>83</v>
      </c>
      <c r="W18" s="69"/>
      <c r="X18" s="27"/>
    </row>
    <row r="19" spans="1:25" ht="32.25" customHeight="1" x14ac:dyDescent="0.3">
      <c r="A19" s="43">
        <f t="shared" si="6"/>
        <v>8</v>
      </c>
      <c r="B19" s="31" t="s">
        <v>270</v>
      </c>
      <c r="C19" s="3" t="s">
        <v>457</v>
      </c>
      <c r="D19" s="3" t="s">
        <v>146</v>
      </c>
      <c r="E19" s="3" t="s">
        <v>315</v>
      </c>
      <c r="F19" s="104">
        <v>43983</v>
      </c>
      <c r="G19" s="114">
        <f t="shared" ca="1" si="0"/>
        <v>4</v>
      </c>
      <c r="H19" s="3" t="s">
        <v>248</v>
      </c>
      <c r="I19" s="3" t="s">
        <v>248</v>
      </c>
      <c r="J19" s="3" t="s">
        <v>248</v>
      </c>
      <c r="K19" s="3" t="s">
        <v>248</v>
      </c>
      <c r="L19" s="131" t="s">
        <v>248</v>
      </c>
      <c r="M19" s="48" t="s">
        <v>556</v>
      </c>
      <c r="N19" s="45">
        <f t="shared" si="9"/>
        <v>3</v>
      </c>
      <c r="O19" s="115">
        <f t="shared" si="10"/>
        <v>99</v>
      </c>
      <c r="P19" s="129">
        <v>15608.6</v>
      </c>
      <c r="Q19" s="129">
        <v>9838</v>
      </c>
      <c r="R19" s="130">
        <f t="shared" si="11"/>
        <v>0.63029355611649984</v>
      </c>
      <c r="S19" s="129">
        <v>0</v>
      </c>
      <c r="T19" s="130">
        <f t="shared" si="2"/>
        <v>0</v>
      </c>
      <c r="U19" s="11" t="s">
        <v>307</v>
      </c>
      <c r="V19" s="3" t="s">
        <v>83</v>
      </c>
      <c r="W19" s="69"/>
      <c r="X19" s="27"/>
    </row>
    <row r="20" spans="1:25" ht="32.25" customHeight="1" x14ac:dyDescent="0.3">
      <c r="A20" s="43">
        <f t="shared" si="6"/>
        <v>9</v>
      </c>
      <c r="B20" s="31" t="s">
        <v>270</v>
      </c>
      <c r="C20" s="121" t="s">
        <v>533</v>
      </c>
      <c r="D20" s="3" t="s">
        <v>162</v>
      </c>
      <c r="E20" s="3" t="s">
        <v>315</v>
      </c>
      <c r="F20" s="104">
        <v>44035</v>
      </c>
      <c r="G20" s="114">
        <f t="shared" ca="1" si="0"/>
        <v>4</v>
      </c>
      <c r="H20" s="3" t="s">
        <v>248</v>
      </c>
      <c r="I20" s="3" t="s">
        <v>248</v>
      </c>
      <c r="J20" s="3" t="s">
        <v>248</v>
      </c>
      <c r="K20" s="3" t="s">
        <v>248</v>
      </c>
      <c r="L20" s="131" t="s">
        <v>248</v>
      </c>
      <c r="M20" s="48" t="s">
        <v>555</v>
      </c>
      <c r="N20" s="45">
        <f t="shared" si="9"/>
        <v>4</v>
      </c>
      <c r="O20" s="115">
        <f t="shared" si="10"/>
        <v>228</v>
      </c>
      <c r="P20" s="129">
        <v>32561</v>
      </c>
      <c r="Q20" s="129">
        <v>13808.9</v>
      </c>
      <c r="R20" s="130">
        <f t="shared" si="11"/>
        <v>0.42409324037959523</v>
      </c>
      <c r="S20" s="129">
        <v>0</v>
      </c>
      <c r="T20" s="130">
        <f t="shared" si="2"/>
        <v>0</v>
      </c>
      <c r="U20" s="18" t="s">
        <v>226</v>
      </c>
      <c r="V20" s="3" t="s">
        <v>83</v>
      </c>
      <c r="W20" s="69"/>
      <c r="X20" s="27"/>
    </row>
    <row r="21" spans="1:25" ht="32.25" customHeight="1" x14ac:dyDescent="0.3">
      <c r="A21" s="43">
        <f t="shared" si="6"/>
        <v>10</v>
      </c>
      <c r="B21" s="31" t="s">
        <v>270</v>
      </c>
      <c r="C21" s="3" t="s">
        <v>364</v>
      </c>
      <c r="D21" s="3" t="s">
        <v>165</v>
      </c>
      <c r="E21" s="3" t="s">
        <v>315</v>
      </c>
      <c r="F21" s="104">
        <v>42887</v>
      </c>
      <c r="G21" s="114">
        <f t="shared" ca="1" si="0"/>
        <v>7</v>
      </c>
      <c r="H21" s="3" t="s">
        <v>248</v>
      </c>
      <c r="I21" s="3" t="s">
        <v>248</v>
      </c>
      <c r="J21" s="3" t="s">
        <v>248</v>
      </c>
      <c r="K21" s="105">
        <v>43927</v>
      </c>
      <c r="L21" s="142">
        <v>45603</v>
      </c>
      <c r="M21" s="48" t="s">
        <v>558</v>
      </c>
      <c r="N21" s="45">
        <f t="shared" si="9"/>
        <v>4</v>
      </c>
      <c r="O21" s="115">
        <f t="shared" si="10"/>
        <v>491</v>
      </c>
      <c r="P21" s="129">
        <v>45674.7</v>
      </c>
      <c r="Q21" s="129">
        <v>33099.24</v>
      </c>
      <c r="R21" s="130">
        <f t="shared" si="11"/>
        <v>0.72467339686960175</v>
      </c>
      <c r="S21" s="129">
        <v>2435.35</v>
      </c>
      <c r="T21" s="130">
        <f t="shared" si="2"/>
        <v>5.3319452563454169E-2</v>
      </c>
      <c r="U21" s="18" t="s">
        <v>214</v>
      </c>
      <c r="V21" s="3" t="s">
        <v>83</v>
      </c>
      <c r="W21" s="69"/>
      <c r="X21" s="27"/>
    </row>
    <row r="22" spans="1:25" ht="32.25" customHeight="1" x14ac:dyDescent="0.3">
      <c r="A22" s="43">
        <f t="shared" si="6"/>
        <v>11</v>
      </c>
      <c r="B22" s="31" t="s">
        <v>262</v>
      </c>
      <c r="C22" s="3" t="s">
        <v>456</v>
      </c>
      <c r="D22" s="3" t="s">
        <v>82</v>
      </c>
      <c r="E22" s="3" t="s">
        <v>315</v>
      </c>
      <c r="F22" s="105">
        <v>43577</v>
      </c>
      <c r="G22" s="114">
        <f t="shared" ca="1" si="0"/>
        <v>5</v>
      </c>
      <c r="H22" s="3" t="s">
        <v>248</v>
      </c>
      <c r="I22" s="3" t="s">
        <v>248</v>
      </c>
      <c r="J22" s="3" t="s">
        <v>248</v>
      </c>
      <c r="K22" s="3" t="s">
        <v>248</v>
      </c>
      <c r="L22" s="3" t="s">
        <v>248</v>
      </c>
      <c r="M22" s="53" t="s">
        <v>529</v>
      </c>
      <c r="N22" s="45">
        <f t="shared" si="7"/>
        <v>2</v>
      </c>
      <c r="O22" s="115">
        <f t="shared" si="8"/>
        <v>0</v>
      </c>
      <c r="P22" s="129">
        <v>38331.07</v>
      </c>
      <c r="Q22" s="129">
        <v>0</v>
      </c>
      <c r="R22" s="130">
        <f t="shared" si="1"/>
        <v>0</v>
      </c>
      <c r="S22" s="129">
        <v>0</v>
      </c>
      <c r="T22" s="130">
        <f t="shared" si="2"/>
        <v>0</v>
      </c>
      <c r="U22" s="127" t="s">
        <v>248</v>
      </c>
      <c r="V22" s="131" t="s">
        <v>539</v>
      </c>
      <c r="W22" s="132"/>
      <c r="X22" s="27"/>
    </row>
    <row r="23" spans="1:25" ht="32.25" customHeight="1" x14ac:dyDescent="0.3">
      <c r="A23" s="43">
        <f t="shared" si="6"/>
        <v>12</v>
      </c>
      <c r="B23" s="31" t="s">
        <v>262</v>
      </c>
      <c r="C23" s="3" t="s">
        <v>140</v>
      </c>
      <c r="D23" s="3" t="s">
        <v>88</v>
      </c>
      <c r="E23" s="3" t="s">
        <v>315</v>
      </c>
      <c r="F23" s="121" t="s">
        <v>531</v>
      </c>
      <c r="G23" s="114" t="e">
        <f t="shared" ca="1" si="0"/>
        <v>#VALUE!</v>
      </c>
      <c r="H23" s="3" t="s">
        <v>248</v>
      </c>
      <c r="I23" s="3" t="s">
        <v>248</v>
      </c>
      <c r="J23" s="3" t="s">
        <v>248</v>
      </c>
      <c r="K23" s="3" t="s">
        <v>248</v>
      </c>
      <c r="L23" s="3" t="s">
        <v>248</v>
      </c>
      <c r="M23" s="48" t="s">
        <v>37</v>
      </c>
      <c r="N23" s="45">
        <f t="shared" si="7"/>
        <v>4</v>
      </c>
      <c r="O23" s="115">
        <f t="shared" si="8"/>
        <v>489</v>
      </c>
      <c r="P23" s="129">
        <v>28322</v>
      </c>
      <c r="Q23" s="129">
        <v>0</v>
      </c>
      <c r="R23" s="130">
        <f t="shared" si="1"/>
        <v>0</v>
      </c>
      <c r="S23" s="129">
        <v>0</v>
      </c>
      <c r="T23" s="130">
        <f t="shared" si="2"/>
        <v>0</v>
      </c>
      <c r="U23" s="127" t="s">
        <v>248</v>
      </c>
      <c r="V23" s="131" t="s">
        <v>40</v>
      </c>
      <c r="W23" s="68" t="s">
        <v>272</v>
      </c>
      <c r="X23" s="27" t="s">
        <v>195</v>
      </c>
    </row>
    <row r="24" spans="1:25" ht="32.25" customHeight="1" x14ac:dyDescent="0.3">
      <c r="A24" s="43">
        <f t="shared" si="6"/>
        <v>13</v>
      </c>
      <c r="B24" s="31" t="s">
        <v>262</v>
      </c>
      <c r="C24" s="3" t="s">
        <v>142</v>
      </c>
      <c r="D24" s="3" t="s">
        <v>44</v>
      </c>
      <c r="E24" s="3" t="s">
        <v>315</v>
      </c>
      <c r="F24" s="121" t="s">
        <v>531</v>
      </c>
      <c r="G24" s="114" t="e">
        <f t="shared" ca="1" si="0"/>
        <v>#VALUE!</v>
      </c>
      <c r="H24" s="3" t="s">
        <v>248</v>
      </c>
      <c r="I24" s="3" t="s">
        <v>248</v>
      </c>
      <c r="J24" s="3" t="s">
        <v>248</v>
      </c>
      <c r="K24" s="3" t="s">
        <v>248</v>
      </c>
      <c r="L24" s="3" t="s">
        <v>248</v>
      </c>
      <c r="M24" s="48" t="s">
        <v>348</v>
      </c>
      <c r="N24" s="45">
        <f t="shared" si="7"/>
        <v>4</v>
      </c>
      <c r="O24" s="115">
        <f t="shared" si="8"/>
        <v>413</v>
      </c>
      <c r="P24" s="129">
        <v>44760</v>
      </c>
      <c r="Q24" s="129">
        <v>0</v>
      </c>
      <c r="R24" s="130">
        <f t="shared" si="1"/>
        <v>0</v>
      </c>
      <c r="S24" s="129">
        <v>0</v>
      </c>
      <c r="T24" s="130">
        <f t="shared" si="2"/>
        <v>0</v>
      </c>
      <c r="U24" s="127" t="s">
        <v>248</v>
      </c>
      <c r="V24" s="131" t="s">
        <v>40</v>
      </c>
      <c r="W24" s="68" t="s">
        <v>272</v>
      </c>
      <c r="X24" s="27" t="s">
        <v>196</v>
      </c>
    </row>
    <row r="25" spans="1:25" ht="32.25" customHeight="1" x14ac:dyDescent="0.3">
      <c r="A25" s="43">
        <f t="shared" si="6"/>
        <v>14</v>
      </c>
      <c r="B25" s="31" t="s">
        <v>262</v>
      </c>
      <c r="C25" s="3" t="s">
        <v>367</v>
      </c>
      <c r="D25" s="3" t="s">
        <v>109</v>
      </c>
      <c r="E25" s="3" t="s">
        <v>315</v>
      </c>
      <c r="F25" s="105">
        <v>44043</v>
      </c>
      <c r="G25" s="114">
        <f t="shared" ca="1" si="0"/>
        <v>4</v>
      </c>
      <c r="H25" s="3" t="s">
        <v>248</v>
      </c>
      <c r="I25" s="3" t="s">
        <v>248</v>
      </c>
      <c r="J25" s="3" t="s">
        <v>248</v>
      </c>
      <c r="K25" s="3" t="s">
        <v>248</v>
      </c>
      <c r="L25" s="3" t="s">
        <v>248</v>
      </c>
      <c r="M25" s="48" t="s">
        <v>339</v>
      </c>
      <c r="N25" s="45">
        <f t="shared" si="7"/>
        <v>3</v>
      </c>
      <c r="O25" s="115">
        <f t="shared" si="8"/>
        <v>88</v>
      </c>
      <c r="P25" s="129">
        <v>15656</v>
      </c>
      <c r="Q25" s="129">
        <v>2916</v>
      </c>
      <c r="R25" s="130">
        <f t="shared" si="1"/>
        <v>0.18625447112927951</v>
      </c>
      <c r="S25" s="129">
        <v>0</v>
      </c>
      <c r="T25" s="130">
        <f t="shared" si="2"/>
        <v>0</v>
      </c>
      <c r="U25" s="133" t="s">
        <v>23</v>
      </c>
      <c r="V25" s="131" t="s">
        <v>38</v>
      </c>
      <c r="W25" s="132"/>
      <c r="X25" s="27"/>
    </row>
    <row r="26" spans="1:25" ht="32.25" customHeight="1" x14ac:dyDescent="0.3">
      <c r="A26" s="43">
        <f t="shared" si="6"/>
        <v>15</v>
      </c>
      <c r="B26" s="31" t="s">
        <v>262</v>
      </c>
      <c r="C26" s="3" t="s">
        <v>392</v>
      </c>
      <c r="D26" s="3" t="s">
        <v>111</v>
      </c>
      <c r="E26" s="3" t="s">
        <v>315</v>
      </c>
      <c r="F26" s="105">
        <v>44035</v>
      </c>
      <c r="G26" s="114">
        <f t="shared" ca="1" si="0"/>
        <v>4</v>
      </c>
      <c r="H26" s="3" t="s">
        <v>248</v>
      </c>
      <c r="I26" s="3" t="s">
        <v>248</v>
      </c>
      <c r="J26" s="3" t="s">
        <v>248</v>
      </c>
      <c r="K26" s="3" t="s">
        <v>248</v>
      </c>
      <c r="L26" s="3" t="s">
        <v>248</v>
      </c>
      <c r="M26" s="48" t="s">
        <v>39</v>
      </c>
      <c r="N26" s="45">
        <f t="shared" si="7"/>
        <v>4</v>
      </c>
      <c r="O26" s="115">
        <f t="shared" si="8"/>
        <v>500</v>
      </c>
      <c r="P26" s="129">
        <v>62248.9</v>
      </c>
      <c r="Q26" s="129">
        <v>13468.3</v>
      </c>
      <c r="R26" s="130">
        <f t="shared" si="1"/>
        <v>0.21636205619697696</v>
      </c>
      <c r="S26" s="129">
        <v>0.5</v>
      </c>
      <c r="T26" s="130">
        <f t="shared" si="2"/>
        <v>8.0322704497589508E-6</v>
      </c>
      <c r="U26" s="133" t="s">
        <v>22</v>
      </c>
      <c r="V26" s="131" t="s">
        <v>40</v>
      </c>
      <c r="W26" s="132"/>
      <c r="X26" s="27"/>
    </row>
    <row r="27" spans="1:25" ht="32.25" customHeight="1" x14ac:dyDescent="0.3">
      <c r="A27" s="43">
        <f t="shared" si="6"/>
        <v>16</v>
      </c>
      <c r="B27" s="14" t="s">
        <v>262</v>
      </c>
      <c r="C27" s="6" t="s">
        <v>388</v>
      </c>
      <c r="D27" s="6" t="s">
        <v>96</v>
      </c>
      <c r="E27" s="3" t="s">
        <v>315</v>
      </c>
      <c r="F27" s="103">
        <v>44056</v>
      </c>
      <c r="G27" s="114">
        <f t="shared" ca="1" si="0"/>
        <v>4</v>
      </c>
      <c r="H27" s="6" t="s">
        <v>248</v>
      </c>
      <c r="I27" s="6" t="s">
        <v>248</v>
      </c>
      <c r="J27" s="6" t="s">
        <v>248</v>
      </c>
      <c r="K27" s="3" t="s">
        <v>248</v>
      </c>
      <c r="L27" s="6" t="s">
        <v>248</v>
      </c>
      <c r="M27" s="45" t="s">
        <v>349</v>
      </c>
      <c r="N27" s="45">
        <f t="shared" si="7"/>
        <v>4</v>
      </c>
      <c r="O27" s="115">
        <f t="shared" si="8"/>
        <v>740</v>
      </c>
      <c r="P27" s="134">
        <v>58086</v>
      </c>
      <c r="Q27" s="134">
        <v>14122.45</v>
      </c>
      <c r="R27" s="130">
        <f t="shared" si="1"/>
        <v>0.24313001411699894</v>
      </c>
      <c r="S27" s="134">
        <v>0</v>
      </c>
      <c r="T27" s="130">
        <f t="shared" si="2"/>
        <v>0</v>
      </c>
      <c r="U27" s="133" t="s">
        <v>71</v>
      </c>
      <c r="V27" s="135" t="s">
        <v>540</v>
      </c>
      <c r="W27" s="68" t="s">
        <v>272</v>
      </c>
      <c r="X27" s="26" t="s">
        <v>197</v>
      </c>
    </row>
    <row r="28" spans="1:25" ht="32.25" customHeight="1" x14ac:dyDescent="0.3">
      <c r="A28" s="43">
        <f t="shared" si="6"/>
        <v>17</v>
      </c>
      <c r="B28" s="14" t="s">
        <v>262</v>
      </c>
      <c r="C28" s="6" t="s">
        <v>381</v>
      </c>
      <c r="D28" s="3" t="s">
        <v>89</v>
      </c>
      <c r="E28" s="3" t="s">
        <v>315</v>
      </c>
      <c r="F28" s="105">
        <v>44056</v>
      </c>
      <c r="G28" s="114">
        <f t="shared" ca="1" si="0"/>
        <v>4</v>
      </c>
      <c r="H28" s="3" t="s">
        <v>248</v>
      </c>
      <c r="I28" s="3" t="s">
        <v>248</v>
      </c>
      <c r="J28" s="3" t="s">
        <v>248</v>
      </c>
      <c r="K28" s="3" t="s">
        <v>248</v>
      </c>
      <c r="L28" s="3" t="s">
        <v>248</v>
      </c>
      <c r="M28" s="48" t="s">
        <v>350</v>
      </c>
      <c r="N28" s="45">
        <f t="shared" si="7"/>
        <v>4</v>
      </c>
      <c r="O28" s="115">
        <f t="shared" si="8"/>
        <v>194</v>
      </c>
      <c r="P28" s="129">
        <v>25631.75</v>
      </c>
      <c r="Q28" s="129">
        <v>9034.9500000000007</v>
      </c>
      <c r="R28" s="130">
        <f t="shared" si="1"/>
        <v>0.35249056346133217</v>
      </c>
      <c r="S28" s="129">
        <v>678.67</v>
      </c>
      <c r="T28" s="130">
        <f t="shared" si="2"/>
        <v>2.6477708310981497E-2</v>
      </c>
      <c r="U28" s="133" t="s">
        <v>26</v>
      </c>
      <c r="V28" s="135" t="s">
        <v>541</v>
      </c>
      <c r="W28" s="70" t="s">
        <v>421</v>
      </c>
      <c r="X28" s="27"/>
    </row>
    <row r="29" spans="1:25" ht="32.25" customHeight="1" x14ac:dyDescent="0.3">
      <c r="A29" s="43">
        <f t="shared" si="6"/>
        <v>18</v>
      </c>
      <c r="B29" s="14" t="s">
        <v>262</v>
      </c>
      <c r="C29" s="6" t="s">
        <v>473</v>
      </c>
      <c r="D29" s="3" t="s">
        <v>91</v>
      </c>
      <c r="E29" s="3" t="s">
        <v>315</v>
      </c>
      <c r="F29" s="105">
        <v>44827</v>
      </c>
      <c r="G29" s="114">
        <f t="shared" ca="1" si="0"/>
        <v>2</v>
      </c>
      <c r="H29" s="3" t="s">
        <v>248</v>
      </c>
      <c r="I29" s="3" t="s">
        <v>248</v>
      </c>
      <c r="J29" s="3" t="s">
        <v>248</v>
      </c>
      <c r="K29" s="3" t="s">
        <v>248</v>
      </c>
      <c r="L29" s="3" t="s">
        <v>248</v>
      </c>
      <c r="M29" s="48" t="s">
        <v>370</v>
      </c>
      <c r="N29" s="45">
        <f t="shared" si="7"/>
        <v>2</v>
      </c>
      <c r="O29" s="115">
        <f t="shared" si="8"/>
        <v>2</v>
      </c>
      <c r="P29" s="129">
        <v>122610</v>
      </c>
      <c r="Q29" s="129">
        <v>22810.1</v>
      </c>
      <c r="R29" s="130">
        <f t="shared" si="1"/>
        <v>0.18603784356904005</v>
      </c>
      <c r="S29" s="129">
        <v>0</v>
      </c>
      <c r="T29" s="130">
        <f t="shared" si="2"/>
        <v>0</v>
      </c>
      <c r="U29" s="136" t="s">
        <v>542</v>
      </c>
      <c r="V29" s="135" t="s">
        <v>539</v>
      </c>
      <c r="W29" s="132"/>
      <c r="X29" s="27"/>
    </row>
    <row r="30" spans="1:25" s="1" customFormat="1" ht="32.25" customHeight="1" x14ac:dyDescent="0.3">
      <c r="A30" s="43">
        <f t="shared" si="6"/>
        <v>19</v>
      </c>
      <c r="B30" s="14" t="s">
        <v>262</v>
      </c>
      <c r="C30" s="119" t="s">
        <v>534</v>
      </c>
      <c r="D30" s="127" t="s">
        <v>537</v>
      </c>
      <c r="E30" s="127" t="s">
        <v>315</v>
      </c>
      <c r="F30" s="128">
        <v>45586</v>
      </c>
      <c r="G30" s="114">
        <f t="shared" ca="1" si="0"/>
        <v>0</v>
      </c>
      <c r="H30" s="3" t="s">
        <v>248</v>
      </c>
      <c r="I30" s="3" t="s">
        <v>248</v>
      </c>
      <c r="J30" s="3" t="s">
        <v>248</v>
      </c>
      <c r="K30" s="3" t="s">
        <v>248</v>
      </c>
      <c r="L30" s="3" t="s">
        <v>248</v>
      </c>
      <c r="M30" s="48" t="s">
        <v>538</v>
      </c>
      <c r="N30" s="45">
        <f t="shared" si="7"/>
        <v>2</v>
      </c>
      <c r="O30" s="115">
        <f t="shared" si="8"/>
        <v>0</v>
      </c>
      <c r="P30" s="129">
        <v>24311</v>
      </c>
      <c r="Q30" s="129">
        <v>12488.92</v>
      </c>
      <c r="R30" s="130">
        <f t="shared" si="1"/>
        <v>0.51371477931800424</v>
      </c>
      <c r="S30" s="129">
        <v>0</v>
      </c>
      <c r="T30" s="130">
        <f t="shared" si="2"/>
        <v>0</v>
      </c>
      <c r="U30" s="137" t="s">
        <v>542</v>
      </c>
      <c r="V30" s="131" t="s">
        <v>40</v>
      </c>
      <c r="W30" s="132"/>
      <c r="X30" s="27"/>
    </row>
    <row r="31" spans="1:25" ht="32.25" customHeight="1" x14ac:dyDescent="0.3">
      <c r="A31" s="43">
        <f t="shared" si="6"/>
        <v>20</v>
      </c>
      <c r="B31" s="14" t="s">
        <v>251</v>
      </c>
      <c r="C31" s="6" t="s">
        <v>10</v>
      </c>
      <c r="D31" s="3" t="s">
        <v>114</v>
      </c>
      <c r="E31" s="3" t="s">
        <v>318</v>
      </c>
      <c r="F31" s="121" t="s">
        <v>531</v>
      </c>
      <c r="G31" s="114" t="e">
        <f t="shared" ca="1" si="0"/>
        <v>#VALUE!</v>
      </c>
      <c r="H31" s="105">
        <v>43714</v>
      </c>
      <c r="I31" s="3" t="s">
        <v>248</v>
      </c>
      <c r="J31" s="3" t="s">
        <v>248</v>
      </c>
      <c r="K31" s="105">
        <v>44524</v>
      </c>
      <c r="L31" s="3" t="s">
        <v>248</v>
      </c>
      <c r="M31" s="50" t="s">
        <v>316</v>
      </c>
      <c r="N31" s="45">
        <f t="shared" si="7"/>
        <v>4</v>
      </c>
      <c r="O31" s="115">
        <f t="shared" si="8"/>
        <v>437</v>
      </c>
      <c r="P31" s="49">
        <v>28184</v>
      </c>
      <c r="Q31" s="49">
        <v>25047.599999999999</v>
      </c>
      <c r="R31" s="7">
        <f t="shared" si="1"/>
        <v>0.88871700255464092</v>
      </c>
      <c r="S31" s="49">
        <v>15639.1</v>
      </c>
      <c r="T31" s="7">
        <f t="shared" si="2"/>
        <v>0.5548928470053931</v>
      </c>
      <c r="U31" s="11" t="s">
        <v>237</v>
      </c>
      <c r="V31" s="6" t="s">
        <v>35</v>
      </c>
      <c r="W31" s="69"/>
      <c r="X31" s="27"/>
    </row>
    <row r="32" spans="1:25" ht="32.25" customHeight="1" x14ac:dyDescent="0.3">
      <c r="A32" s="43">
        <f t="shared" si="6"/>
        <v>21</v>
      </c>
      <c r="B32" s="14" t="s">
        <v>251</v>
      </c>
      <c r="C32" s="6" t="s">
        <v>8</v>
      </c>
      <c r="D32" s="3" t="s">
        <v>123</v>
      </c>
      <c r="E32" s="3" t="s">
        <v>315</v>
      </c>
      <c r="F32" s="105">
        <v>43982</v>
      </c>
      <c r="G32" s="114">
        <f ca="1">DATEDIF(F32,$W$8,"Y")</f>
        <v>4</v>
      </c>
      <c r="H32" s="3" t="s">
        <v>248</v>
      </c>
      <c r="I32" s="3" t="s">
        <v>248</v>
      </c>
      <c r="J32" s="3" t="s">
        <v>248</v>
      </c>
      <c r="K32" s="105">
        <v>45378</v>
      </c>
      <c r="L32" s="3" t="s">
        <v>248</v>
      </c>
      <c r="M32" s="50" t="s">
        <v>579</v>
      </c>
      <c r="N32" s="45">
        <f>FIND("/",M32,1)</f>
        <v>4</v>
      </c>
      <c r="O32" s="115">
        <f>VALUE(LEFT(M32,N32-1))</f>
        <v>441</v>
      </c>
      <c r="P32" s="52">
        <v>31573.200000000001</v>
      </c>
      <c r="Q32" s="52">
        <v>19335.86</v>
      </c>
      <c r="R32" s="67">
        <v>0.63849999999999996</v>
      </c>
      <c r="S32" s="52">
        <v>10837.98</v>
      </c>
      <c r="T32" s="67">
        <v>0.37559999999999999</v>
      </c>
      <c r="U32" s="11" t="s">
        <v>192</v>
      </c>
      <c r="V32" s="6" t="s">
        <v>32</v>
      </c>
      <c r="W32" s="69"/>
      <c r="X32" s="27"/>
      <c r="Y32" s="4"/>
    </row>
    <row r="33" spans="1:25" ht="32.25" customHeight="1" x14ac:dyDescent="0.3">
      <c r="A33" s="43">
        <f t="shared" si="6"/>
        <v>22</v>
      </c>
      <c r="B33" s="14" t="s">
        <v>251</v>
      </c>
      <c r="C33" s="6" t="s">
        <v>7</v>
      </c>
      <c r="D33" s="3" t="s">
        <v>124</v>
      </c>
      <c r="E33" s="3" t="s">
        <v>315</v>
      </c>
      <c r="F33" s="105">
        <v>43964</v>
      </c>
      <c r="G33" s="114">
        <f ca="1">DATEDIF(F33,$W$8,"Y")</f>
        <v>4</v>
      </c>
      <c r="H33" s="3" t="s">
        <v>248</v>
      </c>
      <c r="I33" s="3" t="s">
        <v>248</v>
      </c>
      <c r="J33" s="3" t="s">
        <v>248</v>
      </c>
      <c r="K33" s="3" t="s">
        <v>248</v>
      </c>
      <c r="L33" s="3" t="s">
        <v>248</v>
      </c>
      <c r="M33" s="50" t="s">
        <v>580</v>
      </c>
      <c r="N33" s="45">
        <f>FIND("/",M33,1)</f>
        <v>4</v>
      </c>
      <c r="O33" s="115">
        <f>VALUE(LEFT(M33,N33-1))</f>
        <v>104</v>
      </c>
      <c r="P33" s="49">
        <v>21555</v>
      </c>
      <c r="Q33" s="49">
        <v>6606.21</v>
      </c>
      <c r="R33" s="7">
        <f>Q33/P33</f>
        <v>0.30648155880306194</v>
      </c>
      <c r="S33" s="49">
        <v>1225.75</v>
      </c>
      <c r="T33" s="7">
        <f>S33/P33</f>
        <v>5.6866156344235676E-2</v>
      </c>
      <c r="U33" s="11" t="s">
        <v>70</v>
      </c>
      <c r="V33" s="6" t="s">
        <v>33</v>
      </c>
      <c r="W33" s="69"/>
      <c r="X33" s="27"/>
      <c r="Y33" s="4"/>
    </row>
    <row r="34" spans="1:25" ht="32.25" customHeight="1" x14ac:dyDescent="0.3">
      <c r="A34" s="43">
        <f t="shared" si="6"/>
        <v>23</v>
      </c>
      <c r="B34" s="31" t="s">
        <v>251</v>
      </c>
      <c r="C34" s="3" t="s">
        <v>5</v>
      </c>
      <c r="D34" s="3" t="s">
        <v>129</v>
      </c>
      <c r="E34" s="3" t="s">
        <v>315</v>
      </c>
      <c r="F34" s="105">
        <v>42584</v>
      </c>
      <c r="G34" s="114">
        <f ca="1">DATEDIF(F34,$W$8,"Y")</f>
        <v>8</v>
      </c>
      <c r="H34" s="3" t="s">
        <v>248</v>
      </c>
      <c r="I34" s="3" t="s">
        <v>248</v>
      </c>
      <c r="J34" s="3" t="s">
        <v>248</v>
      </c>
      <c r="K34" s="3" t="s">
        <v>248</v>
      </c>
      <c r="L34" s="105">
        <v>42278</v>
      </c>
      <c r="M34" s="50" t="s">
        <v>581</v>
      </c>
      <c r="N34" s="45">
        <f>FIND("/",M34,1)</f>
        <v>4</v>
      </c>
      <c r="O34" s="115">
        <f>VALUE(LEFT(M34,N34-1))</f>
        <v>445</v>
      </c>
      <c r="P34" s="49">
        <v>29337</v>
      </c>
      <c r="Q34" s="52">
        <v>5878.84</v>
      </c>
      <c r="R34" s="67">
        <f>Q34/P34</f>
        <v>0.20038995125609299</v>
      </c>
      <c r="S34" s="52">
        <v>4883.3999999999996</v>
      </c>
      <c r="T34" s="67">
        <f>S34/P34</f>
        <v>0.1664587381122814</v>
      </c>
      <c r="U34" s="15" t="s">
        <v>248</v>
      </c>
      <c r="V34" s="3" t="s">
        <v>36</v>
      </c>
      <c r="W34" s="69"/>
      <c r="X34" s="27" t="s">
        <v>45</v>
      </c>
    </row>
    <row r="35" spans="1:25" ht="32.25" customHeight="1" x14ac:dyDescent="0.3">
      <c r="A35" s="43">
        <f t="shared" si="6"/>
        <v>24</v>
      </c>
      <c r="B35" s="14" t="s">
        <v>251</v>
      </c>
      <c r="C35" s="6" t="s">
        <v>6</v>
      </c>
      <c r="D35" s="3" t="s">
        <v>126</v>
      </c>
      <c r="E35" s="3" t="s">
        <v>315</v>
      </c>
      <c r="F35" s="105">
        <v>44069</v>
      </c>
      <c r="G35" s="114">
        <f t="shared" ca="1" si="0"/>
        <v>4</v>
      </c>
      <c r="H35" s="3" t="s">
        <v>248</v>
      </c>
      <c r="I35" s="3" t="s">
        <v>248</v>
      </c>
      <c r="J35" s="3" t="s">
        <v>248</v>
      </c>
      <c r="K35" s="3" t="s">
        <v>248</v>
      </c>
      <c r="L35" s="3" t="s">
        <v>248</v>
      </c>
      <c r="M35" s="51" t="s">
        <v>595</v>
      </c>
      <c r="N35" s="45">
        <f t="shared" si="7"/>
        <v>4</v>
      </c>
      <c r="O35" s="115">
        <f t="shared" si="8"/>
        <v>438</v>
      </c>
      <c r="P35" s="49">
        <v>39403.9</v>
      </c>
      <c r="Q35" s="49">
        <v>27591.25</v>
      </c>
      <c r="R35" s="7">
        <f t="shared" si="1"/>
        <v>0.70021622225211211</v>
      </c>
      <c r="S35" s="49">
        <v>1356.83</v>
      </c>
      <c r="T35" s="7">
        <f t="shared" si="2"/>
        <v>3.4433901212824108E-2</v>
      </c>
      <c r="U35" s="15" t="s">
        <v>248</v>
      </c>
      <c r="V35" s="6" t="s">
        <v>30</v>
      </c>
      <c r="W35" s="69"/>
      <c r="X35" s="27" t="s">
        <v>1</v>
      </c>
    </row>
    <row r="36" spans="1:25" ht="32.25" customHeight="1" x14ac:dyDescent="0.3">
      <c r="A36" s="43">
        <f t="shared" si="6"/>
        <v>25</v>
      </c>
      <c r="B36" s="31" t="s">
        <v>251</v>
      </c>
      <c r="C36" s="3" t="s">
        <v>9</v>
      </c>
      <c r="D36" s="3" t="s">
        <v>127</v>
      </c>
      <c r="E36" s="3" t="s">
        <v>315</v>
      </c>
      <c r="F36" s="105">
        <v>42804</v>
      </c>
      <c r="G36" s="114">
        <f t="shared" ca="1" si="0"/>
        <v>7</v>
      </c>
      <c r="H36" s="3" t="s">
        <v>248</v>
      </c>
      <c r="I36" s="3" t="s">
        <v>248</v>
      </c>
      <c r="J36" s="3" t="s">
        <v>248</v>
      </c>
      <c r="K36" s="105">
        <v>43405</v>
      </c>
      <c r="L36" s="105">
        <v>44168</v>
      </c>
      <c r="M36" s="50" t="s">
        <v>582</v>
      </c>
      <c r="N36" s="45">
        <f t="shared" si="7"/>
        <v>4</v>
      </c>
      <c r="O36" s="115">
        <f t="shared" si="8"/>
        <v>283</v>
      </c>
      <c r="P36" s="49">
        <v>19694</v>
      </c>
      <c r="Q36" s="49">
        <v>13241.43</v>
      </c>
      <c r="R36" s="7">
        <f t="shared" ref="R36:R50" si="12">Q36/P36</f>
        <v>0.67235858637148371</v>
      </c>
      <c r="S36" s="49">
        <v>1015</v>
      </c>
      <c r="T36" s="7">
        <f t="shared" ref="T36:T50" si="13">S36/P36</f>
        <v>5.1538539656748247E-2</v>
      </c>
      <c r="U36" s="11" t="s">
        <v>509</v>
      </c>
      <c r="V36" s="3" t="s">
        <v>31</v>
      </c>
      <c r="W36" s="71" t="s">
        <v>421</v>
      </c>
      <c r="X36" s="27" t="s">
        <v>45</v>
      </c>
    </row>
    <row r="37" spans="1:25" ht="32.25" customHeight="1" x14ac:dyDescent="0.3">
      <c r="A37" s="43">
        <f t="shared" si="6"/>
        <v>26</v>
      </c>
      <c r="B37" s="31" t="s">
        <v>265</v>
      </c>
      <c r="C37" s="3" t="s">
        <v>281</v>
      </c>
      <c r="D37" s="3" t="s">
        <v>148</v>
      </c>
      <c r="E37" s="3" t="s">
        <v>260</v>
      </c>
      <c r="F37" s="105">
        <v>43399</v>
      </c>
      <c r="G37" s="114">
        <f ca="1">DATEDIF(F37,$W$8,"Y")</f>
        <v>6</v>
      </c>
      <c r="H37" s="105">
        <v>43574</v>
      </c>
      <c r="I37" s="105">
        <v>44627</v>
      </c>
      <c r="J37" s="105">
        <v>45239</v>
      </c>
      <c r="K37" s="105">
        <v>43559</v>
      </c>
      <c r="L37" s="105">
        <v>44623</v>
      </c>
      <c r="M37" s="48" t="s">
        <v>376</v>
      </c>
      <c r="N37" s="45">
        <f>FIND("/",M37,1)</f>
        <v>4</v>
      </c>
      <c r="O37" s="115">
        <f>VALUE(LEFT(M37,N37-1))</f>
        <v>205</v>
      </c>
      <c r="P37" s="49">
        <v>5113</v>
      </c>
      <c r="Q37" s="49">
        <v>5113</v>
      </c>
      <c r="R37" s="7">
        <f>Q37/P37</f>
        <v>1</v>
      </c>
      <c r="S37" s="49">
        <v>5113</v>
      </c>
      <c r="T37" s="7">
        <f>S37/P37</f>
        <v>1</v>
      </c>
      <c r="U37" s="138" t="s">
        <v>547</v>
      </c>
      <c r="V37" s="3" t="s">
        <v>41</v>
      </c>
      <c r="W37" s="71" t="s">
        <v>421</v>
      </c>
      <c r="X37" s="27" t="s">
        <v>248</v>
      </c>
    </row>
    <row r="38" spans="1:25" ht="32.25" customHeight="1" x14ac:dyDescent="0.3">
      <c r="A38" s="43">
        <f t="shared" si="6"/>
        <v>27</v>
      </c>
      <c r="B38" s="125" t="s">
        <v>532</v>
      </c>
      <c r="C38" s="3" t="s">
        <v>393</v>
      </c>
      <c r="D38" s="3" t="s">
        <v>444</v>
      </c>
      <c r="E38" s="3" t="s">
        <v>315</v>
      </c>
      <c r="F38" s="105">
        <v>42698</v>
      </c>
      <c r="G38" s="114">
        <f t="shared" ca="1" si="0"/>
        <v>8</v>
      </c>
      <c r="H38" s="3" t="s">
        <v>248</v>
      </c>
      <c r="I38" s="3" t="s">
        <v>248</v>
      </c>
      <c r="J38" s="3" t="s">
        <v>248</v>
      </c>
      <c r="K38" s="3" t="s">
        <v>248</v>
      </c>
      <c r="L38" s="3" t="s">
        <v>248</v>
      </c>
      <c r="M38" s="51" t="s">
        <v>518</v>
      </c>
      <c r="N38" s="45" t="e">
        <f t="shared" si="7"/>
        <v>#VALUE!</v>
      </c>
      <c r="O38" s="115" t="e">
        <f t="shared" si="8"/>
        <v>#VALUE!</v>
      </c>
      <c r="P38" s="49">
        <v>52851.67</v>
      </c>
      <c r="Q38" s="49">
        <v>0</v>
      </c>
      <c r="R38" s="7">
        <f t="shared" ref="R38:R44" si="14">Q38/P38</f>
        <v>0</v>
      </c>
      <c r="S38" s="49">
        <v>0</v>
      </c>
      <c r="T38" s="7">
        <f t="shared" ref="T38:T44" si="15">S38/P38</f>
        <v>0</v>
      </c>
      <c r="U38" s="15" t="s">
        <v>248</v>
      </c>
      <c r="V38" s="3" t="s">
        <v>41</v>
      </c>
      <c r="W38" s="68" t="s">
        <v>191</v>
      </c>
      <c r="X38" s="27" t="s">
        <v>0</v>
      </c>
    </row>
    <row r="39" spans="1:25" ht="32.25" customHeight="1" x14ac:dyDescent="0.3">
      <c r="A39" s="43">
        <f t="shared" si="6"/>
        <v>28</v>
      </c>
      <c r="B39" s="31" t="s">
        <v>265</v>
      </c>
      <c r="C39" s="3" t="s">
        <v>458</v>
      </c>
      <c r="D39" s="3" t="s">
        <v>143</v>
      </c>
      <c r="E39" s="3" t="s">
        <v>315</v>
      </c>
      <c r="F39" s="105">
        <v>42838</v>
      </c>
      <c r="G39" s="114">
        <f t="shared" ca="1" si="0"/>
        <v>7</v>
      </c>
      <c r="H39" s="3" t="s">
        <v>248</v>
      </c>
      <c r="I39" s="3" t="s">
        <v>248</v>
      </c>
      <c r="J39" s="3" t="s">
        <v>248</v>
      </c>
      <c r="K39" s="105">
        <v>44559</v>
      </c>
      <c r="L39" s="105">
        <v>45141</v>
      </c>
      <c r="M39" s="50" t="s">
        <v>543</v>
      </c>
      <c r="N39" s="45">
        <f t="shared" si="7"/>
        <v>4</v>
      </c>
      <c r="O39" s="115">
        <f t="shared" si="8"/>
        <v>144</v>
      </c>
      <c r="P39" s="49">
        <v>10492</v>
      </c>
      <c r="Q39" s="49">
        <v>1919.94</v>
      </c>
      <c r="R39" s="7">
        <f t="shared" si="14"/>
        <v>0.18299085017155928</v>
      </c>
      <c r="S39" s="49">
        <v>6589.7</v>
      </c>
      <c r="T39" s="7">
        <f t="shared" si="15"/>
        <v>0.62806900495615703</v>
      </c>
      <c r="U39" s="139" t="s">
        <v>548</v>
      </c>
      <c r="V39" s="3" t="s">
        <v>41</v>
      </c>
      <c r="W39" s="71" t="s">
        <v>421</v>
      </c>
      <c r="X39" s="27" t="s">
        <v>42</v>
      </c>
    </row>
    <row r="40" spans="1:25" ht="32.25" customHeight="1" x14ac:dyDescent="0.3">
      <c r="A40" s="43">
        <f t="shared" si="6"/>
        <v>29</v>
      </c>
      <c r="B40" s="31" t="s">
        <v>265</v>
      </c>
      <c r="C40" s="3" t="s">
        <v>144</v>
      </c>
      <c r="D40" s="3" t="s">
        <v>164</v>
      </c>
      <c r="E40" s="3" t="s">
        <v>315</v>
      </c>
      <c r="F40" s="105">
        <v>42887</v>
      </c>
      <c r="G40" s="114">
        <f t="shared" ca="1" si="0"/>
        <v>7</v>
      </c>
      <c r="H40" s="3" t="s">
        <v>248</v>
      </c>
      <c r="I40" s="3" t="s">
        <v>248</v>
      </c>
      <c r="J40" s="3" t="s">
        <v>248</v>
      </c>
      <c r="K40" s="3" t="s">
        <v>248</v>
      </c>
      <c r="L40" s="3" t="s">
        <v>248</v>
      </c>
      <c r="M40" s="50" t="s">
        <v>439</v>
      </c>
      <c r="N40" s="45">
        <f t="shared" si="7"/>
        <v>3</v>
      </c>
      <c r="O40" s="115">
        <f t="shared" si="8"/>
        <v>71</v>
      </c>
      <c r="P40" s="49">
        <v>16385</v>
      </c>
      <c r="Q40" s="49">
        <v>10137.049999999999</v>
      </c>
      <c r="R40" s="7">
        <f t="shared" si="14"/>
        <v>0.61867866951480011</v>
      </c>
      <c r="S40" s="49">
        <v>0</v>
      </c>
      <c r="T40" s="7">
        <f t="shared" si="15"/>
        <v>0</v>
      </c>
      <c r="U40" s="15" t="s">
        <v>248</v>
      </c>
      <c r="V40" s="3" t="s">
        <v>41</v>
      </c>
      <c r="W40" s="69"/>
      <c r="X40" s="27" t="s">
        <v>42</v>
      </c>
    </row>
    <row r="41" spans="1:25" ht="32.25" customHeight="1" x14ac:dyDescent="0.3">
      <c r="A41" s="43">
        <f t="shared" si="6"/>
        <v>30</v>
      </c>
      <c r="B41" s="31" t="s">
        <v>265</v>
      </c>
      <c r="C41" s="3" t="s">
        <v>391</v>
      </c>
      <c r="D41" s="3" t="s">
        <v>145</v>
      </c>
      <c r="E41" s="3" t="s">
        <v>315</v>
      </c>
      <c r="F41" s="105">
        <v>43213</v>
      </c>
      <c r="G41" s="114">
        <f t="shared" ca="1" si="0"/>
        <v>6</v>
      </c>
      <c r="H41" s="3" t="s">
        <v>248</v>
      </c>
      <c r="I41" s="3" t="s">
        <v>248</v>
      </c>
      <c r="J41" s="3" t="s">
        <v>248</v>
      </c>
      <c r="K41" s="3" t="s">
        <v>248</v>
      </c>
      <c r="L41" s="3" t="s">
        <v>248</v>
      </c>
      <c r="M41" s="51" t="s">
        <v>440</v>
      </c>
      <c r="N41" s="45">
        <f t="shared" si="7"/>
        <v>3</v>
      </c>
      <c r="O41" s="115">
        <f t="shared" si="8"/>
        <v>71</v>
      </c>
      <c r="P41" s="49">
        <v>7777.3</v>
      </c>
      <c r="Q41" s="49">
        <v>4460</v>
      </c>
      <c r="R41" s="7">
        <f t="shared" si="14"/>
        <v>0.57346379849047868</v>
      </c>
      <c r="S41" s="49">
        <v>0</v>
      </c>
      <c r="T41" s="7">
        <f t="shared" si="15"/>
        <v>0</v>
      </c>
      <c r="U41" s="15" t="s">
        <v>248</v>
      </c>
      <c r="V41" s="3" t="s">
        <v>41</v>
      </c>
      <c r="W41" s="71" t="s">
        <v>421</v>
      </c>
      <c r="X41" s="27" t="s">
        <v>248</v>
      </c>
    </row>
    <row r="42" spans="1:25" ht="32.25" customHeight="1" x14ac:dyDescent="0.3">
      <c r="A42" s="43">
        <f t="shared" si="6"/>
        <v>31</v>
      </c>
      <c r="B42" s="31" t="s">
        <v>265</v>
      </c>
      <c r="C42" s="3" t="s">
        <v>401</v>
      </c>
      <c r="D42" s="3" t="s">
        <v>139</v>
      </c>
      <c r="E42" s="3" t="s">
        <v>315</v>
      </c>
      <c r="F42" s="105">
        <v>43395</v>
      </c>
      <c r="G42" s="114">
        <f t="shared" ca="1" si="0"/>
        <v>6</v>
      </c>
      <c r="H42" s="3" t="s">
        <v>248</v>
      </c>
      <c r="I42" s="3" t="s">
        <v>248</v>
      </c>
      <c r="J42" s="3" t="s">
        <v>248</v>
      </c>
      <c r="K42" s="3" t="s">
        <v>248</v>
      </c>
      <c r="L42" s="105">
        <v>45288</v>
      </c>
      <c r="M42" s="51" t="s">
        <v>544</v>
      </c>
      <c r="N42" s="45">
        <f t="shared" si="7"/>
        <v>4</v>
      </c>
      <c r="O42" s="115">
        <f t="shared" si="8"/>
        <v>237</v>
      </c>
      <c r="P42" s="49">
        <v>11193</v>
      </c>
      <c r="Q42" s="49">
        <v>7907.5</v>
      </c>
      <c r="R42" s="7">
        <f t="shared" si="14"/>
        <v>0.70646832841954799</v>
      </c>
      <c r="S42" s="49">
        <v>0</v>
      </c>
      <c r="T42" s="7">
        <f t="shared" si="15"/>
        <v>0</v>
      </c>
      <c r="U42" s="139" t="s">
        <v>549</v>
      </c>
      <c r="V42" s="3" t="s">
        <v>41</v>
      </c>
      <c r="W42" s="71" t="s">
        <v>421</v>
      </c>
      <c r="X42" s="27" t="s">
        <v>248</v>
      </c>
    </row>
    <row r="43" spans="1:25" ht="32.25" customHeight="1" x14ac:dyDescent="0.3">
      <c r="A43" s="43">
        <f t="shared" si="6"/>
        <v>32</v>
      </c>
      <c r="B43" s="31" t="s">
        <v>265</v>
      </c>
      <c r="C43" s="3" t="s">
        <v>476</v>
      </c>
      <c r="D43" s="3" t="s">
        <v>147</v>
      </c>
      <c r="E43" s="3" t="s">
        <v>315</v>
      </c>
      <c r="F43" s="105">
        <v>44001</v>
      </c>
      <c r="G43" s="114">
        <f ca="1">DATEDIF(F43,$W$8,"Y")</f>
        <v>4</v>
      </c>
      <c r="H43" s="3" t="s">
        <v>248</v>
      </c>
      <c r="I43" s="3" t="s">
        <v>248</v>
      </c>
      <c r="J43" s="3" t="s">
        <v>248</v>
      </c>
      <c r="K43" s="3" t="s">
        <v>248</v>
      </c>
      <c r="L43" s="3" t="s">
        <v>248</v>
      </c>
      <c r="M43" s="51" t="s">
        <v>545</v>
      </c>
      <c r="N43" s="45">
        <f>FIND("/",M43,1)</f>
        <v>4</v>
      </c>
      <c r="O43" s="115">
        <f>VALUE(LEFT(M43,N43-1))</f>
        <v>204</v>
      </c>
      <c r="P43" s="49">
        <v>32227</v>
      </c>
      <c r="Q43" s="49">
        <v>11099</v>
      </c>
      <c r="R43" s="7">
        <f>Q43/P43</f>
        <v>0.34440065783349366</v>
      </c>
      <c r="S43" s="49">
        <v>155</v>
      </c>
      <c r="T43" s="7">
        <f>S43/P43</f>
        <v>4.8096316753033167E-3</v>
      </c>
      <c r="U43" s="139" t="s">
        <v>550</v>
      </c>
      <c r="V43" s="3" t="s">
        <v>41</v>
      </c>
      <c r="W43" s="71" t="s">
        <v>421</v>
      </c>
      <c r="X43" s="27" t="s">
        <v>248</v>
      </c>
    </row>
    <row r="44" spans="1:25" ht="32.25" customHeight="1" x14ac:dyDescent="0.3">
      <c r="A44" s="43">
        <f t="shared" si="6"/>
        <v>33</v>
      </c>
      <c r="B44" s="31" t="s">
        <v>265</v>
      </c>
      <c r="C44" s="3" t="s">
        <v>156</v>
      </c>
      <c r="D44" s="3" t="s">
        <v>152</v>
      </c>
      <c r="E44" s="3" t="s">
        <v>315</v>
      </c>
      <c r="F44" s="105">
        <v>44847</v>
      </c>
      <c r="G44" s="114">
        <f t="shared" ca="1" si="0"/>
        <v>2</v>
      </c>
      <c r="H44" s="3" t="s">
        <v>248</v>
      </c>
      <c r="I44" s="3" t="s">
        <v>248</v>
      </c>
      <c r="J44" s="3" t="s">
        <v>248</v>
      </c>
      <c r="K44" s="3" t="s">
        <v>248</v>
      </c>
      <c r="L44" s="3" t="s">
        <v>248</v>
      </c>
      <c r="M44" s="51" t="s">
        <v>546</v>
      </c>
      <c r="N44" s="45">
        <f t="shared" si="7"/>
        <v>2</v>
      </c>
      <c r="O44" s="115">
        <f t="shared" si="8"/>
        <v>1</v>
      </c>
      <c r="P44" s="49">
        <v>7935.9</v>
      </c>
      <c r="Q44" s="49">
        <v>4121.9799999999996</v>
      </c>
      <c r="R44" s="7">
        <f t="shared" si="14"/>
        <v>0.51940926674983301</v>
      </c>
      <c r="S44" s="49">
        <v>0</v>
      </c>
      <c r="T44" s="7">
        <f t="shared" si="15"/>
        <v>0</v>
      </c>
      <c r="U44" s="13" t="s">
        <v>28</v>
      </c>
      <c r="V44" s="3" t="s">
        <v>41</v>
      </c>
      <c r="W44" s="71" t="s">
        <v>421</v>
      </c>
      <c r="X44" s="27" t="s">
        <v>248</v>
      </c>
    </row>
    <row r="45" spans="1:25" ht="32.25" customHeight="1" x14ac:dyDescent="0.3">
      <c r="A45" s="43">
        <f t="shared" si="6"/>
        <v>34</v>
      </c>
      <c r="B45" s="31" t="s">
        <v>256</v>
      </c>
      <c r="C45" s="3" t="s">
        <v>253</v>
      </c>
      <c r="D45" s="3" t="s">
        <v>93</v>
      </c>
      <c r="E45" s="3" t="s">
        <v>319</v>
      </c>
      <c r="F45" s="105">
        <v>44382</v>
      </c>
      <c r="G45" s="114">
        <f t="shared" ref="G45:G76" ca="1" si="16">DATEDIF(F45,$W$8,"Y")</f>
        <v>3</v>
      </c>
      <c r="H45" s="105">
        <v>44712</v>
      </c>
      <c r="I45" s="105">
        <v>45330</v>
      </c>
      <c r="J45" s="3" t="s">
        <v>248</v>
      </c>
      <c r="K45" s="3" t="s">
        <v>248</v>
      </c>
      <c r="L45" s="3" t="s">
        <v>248</v>
      </c>
      <c r="M45" s="48" t="s">
        <v>551</v>
      </c>
      <c r="N45" s="45">
        <f t="shared" si="7"/>
        <v>3</v>
      </c>
      <c r="O45" s="115">
        <f t="shared" si="8"/>
        <v>58</v>
      </c>
      <c r="P45" s="49">
        <v>3050.2</v>
      </c>
      <c r="Q45" s="49">
        <v>3050.2</v>
      </c>
      <c r="R45" s="7">
        <f t="shared" si="12"/>
        <v>1</v>
      </c>
      <c r="S45" s="49">
        <v>3050.2</v>
      </c>
      <c r="T45" s="7">
        <f t="shared" si="13"/>
        <v>1</v>
      </c>
      <c r="U45" s="11" t="s">
        <v>68</v>
      </c>
      <c r="V45" s="3" t="s">
        <v>73</v>
      </c>
      <c r="W45" s="69"/>
      <c r="X45" s="27"/>
    </row>
    <row r="46" spans="1:25" ht="32.25" customHeight="1" x14ac:dyDescent="0.3">
      <c r="A46" s="43">
        <f t="shared" si="6"/>
        <v>35</v>
      </c>
      <c r="B46" s="31" t="s">
        <v>283</v>
      </c>
      <c r="C46" s="31" t="s">
        <v>278</v>
      </c>
      <c r="D46" s="3" t="s">
        <v>171</v>
      </c>
      <c r="E46" s="3" t="s">
        <v>318</v>
      </c>
      <c r="F46" s="105">
        <v>37773</v>
      </c>
      <c r="G46" s="114">
        <f t="shared" ca="1" si="16"/>
        <v>21</v>
      </c>
      <c r="H46" s="105">
        <v>37945</v>
      </c>
      <c r="I46" s="3" t="s">
        <v>248</v>
      </c>
      <c r="J46" s="3" t="s">
        <v>248</v>
      </c>
      <c r="K46" s="3" t="s">
        <v>248</v>
      </c>
      <c r="L46" s="3" t="s">
        <v>248</v>
      </c>
      <c r="M46" s="48" t="s">
        <v>399</v>
      </c>
      <c r="N46" s="45">
        <f t="shared" si="7"/>
        <v>4</v>
      </c>
      <c r="O46" s="115">
        <f t="shared" si="8"/>
        <v>117</v>
      </c>
      <c r="P46" s="49">
        <v>9792.43</v>
      </c>
      <c r="Q46" s="49">
        <v>2916</v>
      </c>
      <c r="R46" s="7">
        <f t="shared" si="12"/>
        <v>0.29778104106947917</v>
      </c>
      <c r="S46" s="49">
        <v>2022</v>
      </c>
      <c r="T46" s="7">
        <f t="shared" si="13"/>
        <v>0.20648603053583225</v>
      </c>
      <c r="U46" s="84" t="s">
        <v>308</v>
      </c>
      <c r="V46" s="15" t="s">
        <v>186</v>
      </c>
      <c r="W46" s="69"/>
      <c r="X46" s="27"/>
    </row>
    <row r="47" spans="1:25" ht="32.25" customHeight="1" x14ac:dyDescent="0.3">
      <c r="A47" s="43">
        <f t="shared" si="6"/>
        <v>36</v>
      </c>
      <c r="B47" s="31" t="s">
        <v>283</v>
      </c>
      <c r="C47" s="31" t="s">
        <v>273</v>
      </c>
      <c r="D47" s="3" t="s">
        <v>173</v>
      </c>
      <c r="E47" s="3" t="s">
        <v>318</v>
      </c>
      <c r="F47" s="105">
        <v>37773</v>
      </c>
      <c r="G47" s="114">
        <f t="shared" ca="1" si="16"/>
        <v>21</v>
      </c>
      <c r="H47" s="105">
        <v>37760</v>
      </c>
      <c r="I47" s="3" t="s">
        <v>248</v>
      </c>
      <c r="J47" s="3" t="s">
        <v>248</v>
      </c>
      <c r="K47" s="3" t="s">
        <v>248</v>
      </c>
      <c r="L47" s="3" t="s">
        <v>248</v>
      </c>
      <c r="M47" s="48" t="s">
        <v>400</v>
      </c>
      <c r="N47" s="45">
        <f t="shared" si="7"/>
        <v>3</v>
      </c>
      <c r="O47" s="115">
        <f t="shared" si="8"/>
        <v>33</v>
      </c>
      <c r="P47" s="49">
        <v>5841.03</v>
      </c>
      <c r="Q47" s="49">
        <v>0</v>
      </c>
      <c r="R47" s="7">
        <f t="shared" si="12"/>
        <v>0</v>
      </c>
      <c r="S47" s="49">
        <v>373.33</v>
      </c>
      <c r="T47" s="7">
        <f t="shared" si="13"/>
        <v>6.3915097166082013E-2</v>
      </c>
      <c r="U47" s="16" t="s">
        <v>232</v>
      </c>
      <c r="V47" s="15" t="s">
        <v>186</v>
      </c>
      <c r="W47" s="69"/>
      <c r="X47" s="27"/>
    </row>
    <row r="48" spans="1:25" ht="32.25" customHeight="1" x14ac:dyDescent="0.3">
      <c r="A48" s="43">
        <f t="shared" si="6"/>
        <v>37</v>
      </c>
      <c r="B48" s="31" t="s">
        <v>283</v>
      </c>
      <c r="C48" s="31" t="s">
        <v>466</v>
      </c>
      <c r="D48" s="3" t="s">
        <v>464</v>
      </c>
      <c r="E48" s="3" t="s">
        <v>315</v>
      </c>
      <c r="F48" s="105">
        <v>42886</v>
      </c>
      <c r="G48" s="114">
        <f t="shared" ca="1" si="16"/>
        <v>7</v>
      </c>
      <c r="H48" s="3" t="s">
        <v>248</v>
      </c>
      <c r="I48" s="3" t="s">
        <v>248</v>
      </c>
      <c r="J48" s="3" t="s">
        <v>248</v>
      </c>
      <c r="K48" s="3" t="s">
        <v>248</v>
      </c>
      <c r="L48" s="3" t="s">
        <v>248</v>
      </c>
      <c r="M48" s="48" t="s">
        <v>427</v>
      </c>
      <c r="N48" s="45">
        <f t="shared" si="7"/>
        <v>4</v>
      </c>
      <c r="O48" s="115">
        <f t="shared" si="8"/>
        <v>913</v>
      </c>
      <c r="P48" s="49">
        <v>104472</v>
      </c>
      <c r="Q48" s="49">
        <v>26800.71</v>
      </c>
      <c r="R48" s="7">
        <f t="shared" si="12"/>
        <v>0.25653486101539169</v>
      </c>
      <c r="S48" s="49">
        <v>1185</v>
      </c>
      <c r="T48" s="7">
        <f t="shared" si="13"/>
        <v>1.1342752124971284E-2</v>
      </c>
      <c r="U48" s="16" t="s">
        <v>231</v>
      </c>
      <c r="V48" s="15" t="s">
        <v>186</v>
      </c>
      <c r="W48" s="69"/>
      <c r="X48" s="27"/>
    </row>
    <row r="49" spans="1:24" ht="32.25" customHeight="1" x14ac:dyDescent="0.3">
      <c r="A49" s="43">
        <f t="shared" si="6"/>
        <v>38</v>
      </c>
      <c r="B49" s="31" t="s">
        <v>258</v>
      </c>
      <c r="C49" s="31" t="s">
        <v>46</v>
      </c>
      <c r="D49" s="3" t="s">
        <v>104</v>
      </c>
      <c r="E49" s="3" t="s">
        <v>260</v>
      </c>
      <c r="F49" s="143">
        <v>43483</v>
      </c>
      <c r="G49" s="158">
        <f t="shared" ca="1" si="16"/>
        <v>6</v>
      </c>
      <c r="H49" s="143">
        <v>42332</v>
      </c>
      <c r="I49" s="105">
        <v>43558</v>
      </c>
      <c r="J49" s="105">
        <v>43818</v>
      </c>
      <c r="K49" s="3" t="s">
        <v>248</v>
      </c>
      <c r="L49" s="3" t="s">
        <v>248</v>
      </c>
      <c r="M49" s="48" t="s">
        <v>321</v>
      </c>
      <c r="N49" s="45">
        <f t="shared" si="7"/>
        <v>3</v>
      </c>
      <c r="O49" s="115">
        <f t="shared" si="8"/>
        <v>26</v>
      </c>
      <c r="P49" s="49">
        <v>1662.1</v>
      </c>
      <c r="Q49" s="49">
        <v>1662.1</v>
      </c>
      <c r="R49" s="7">
        <f t="shared" si="12"/>
        <v>1</v>
      </c>
      <c r="S49" s="49">
        <v>1662.1</v>
      </c>
      <c r="T49" s="7">
        <f t="shared" si="13"/>
        <v>1</v>
      </c>
      <c r="U49" s="11" t="s">
        <v>206</v>
      </c>
      <c r="V49" s="3" t="s">
        <v>74</v>
      </c>
      <c r="W49" s="69"/>
      <c r="X49" s="27"/>
    </row>
    <row r="50" spans="1:24" ht="32.25" customHeight="1" x14ac:dyDescent="0.3">
      <c r="A50" s="43">
        <f t="shared" si="6"/>
        <v>39</v>
      </c>
      <c r="B50" s="83" t="s">
        <v>385</v>
      </c>
      <c r="C50" s="3" t="s">
        <v>415</v>
      </c>
      <c r="D50" s="3" t="s">
        <v>472</v>
      </c>
      <c r="E50" s="3" t="s">
        <v>315</v>
      </c>
      <c r="F50" s="105">
        <v>42880</v>
      </c>
      <c r="G50" s="114">
        <f t="shared" ca="1" si="16"/>
        <v>7</v>
      </c>
      <c r="H50" s="3" t="s">
        <v>248</v>
      </c>
      <c r="I50" s="3" t="s">
        <v>248</v>
      </c>
      <c r="J50" s="3" t="s">
        <v>248</v>
      </c>
      <c r="K50" s="3" t="s">
        <v>499</v>
      </c>
      <c r="L50" s="105">
        <v>45078</v>
      </c>
      <c r="M50" s="48" t="s">
        <v>514</v>
      </c>
      <c r="N50" s="45">
        <f t="shared" si="7"/>
        <v>4</v>
      </c>
      <c r="O50" s="115">
        <f t="shared" si="8"/>
        <v>287</v>
      </c>
      <c r="P50" s="49">
        <v>23464</v>
      </c>
      <c r="Q50" s="49">
        <v>11272.6</v>
      </c>
      <c r="R50" s="7">
        <f t="shared" si="12"/>
        <v>0.48042107057620187</v>
      </c>
      <c r="S50" s="49">
        <v>5047.6000000000004</v>
      </c>
      <c r="T50" s="7">
        <f t="shared" si="13"/>
        <v>0.21512103648141837</v>
      </c>
      <c r="U50" s="10" t="s">
        <v>69</v>
      </c>
      <c r="V50" s="3" t="s">
        <v>168</v>
      </c>
      <c r="W50" s="69"/>
      <c r="X50" s="27"/>
    </row>
    <row r="51" spans="1:24" ht="32.25" customHeight="1" x14ac:dyDescent="0.3">
      <c r="A51" s="43">
        <f t="shared" si="6"/>
        <v>40</v>
      </c>
      <c r="B51" s="31" t="s">
        <v>263</v>
      </c>
      <c r="C51" s="3" t="s">
        <v>244</v>
      </c>
      <c r="D51" s="3" t="s">
        <v>121</v>
      </c>
      <c r="E51" s="3" t="s">
        <v>318</v>
      </c>
      <c r="F51" s="121" t="s">
        <v>531</v>
      </c>
      <c r="G51" s="114" t="e">
        <f ca="1">DATEDIF(F51,$W$8,"Y")</f>
        <v>#VALUE!</v>
      </c>
      <c r="H51" s="105">
        <v>40007</v>
      </c>
      <c r="I51" s="3" t="s">
        <v>248</v>
      </c>
      <c r="J51" s="3" t="s">
        <v>248</v>
      </c>
      <c r="K51" s="105">
        <v>42422</v>
      </c>
      <c r="L51" s="105">
        <v>44742</v>
      </c>
      <c r="M51" s="48" t="s">
        <v>329</v>
      </c>
      <c r="N51" s="45">
        <f>FIND("/",M51,1)</f>
        <v>4</v>
      </c>
      <c r="O51" s="115">
        <f>VALUE(LEFT(M51,N51-1))</f>
        <v>116</v>
      </c>
      <c r="P51" s="49">
        <v>12851.22</v>
      </c>
      <c r="Q51" s="49">
        <v>2085.8000000000002</v>
      </c>
      <c r="R51" s="7">
        <v>0.16230365677344255</v>
      </c>
      <c r="S51" s="49">
        <v>9680.02</v>
      </c>
      <c r="T51" s="7">
        <v>0.75323743582321379</v>
      </c>
      <c r="U51" s="10" t="s">
        <v>21</v>
      </c>
      <c r="V51" s="3" t="s">
        <v>29</v>
      </c>
      <c r="W51" s="69"/>
      <c r="X51" s="27"/>
    </row>
    <row r="52" spans="1:24" ht="32.25" customHeight="1" x14ac:dyDescent="0.3">
      <c r="A52" s="43">
        <f t="shared" si="6"/>
        <v>41</v>
      </c>
      <c r="B52" s="14" t="s">
        <v>263</v>
      </c>
      <c r="C52" s="3" t="s">
        <v>373</v>
      </c>
      <c r="D52" s="3" t="s">
        <v>119</v>
      </c>
      <c r="E52" s="3" t="s">
        <v>260</v>
      </c>
      <c r="F52" s="105">
        <v>42146</v>
      </c>
      <c r="G52" s="114">
        <f ca="1">DATEDIF(F52,$W$8,"Y")</f>
        <v>9</v>
      </c>
      <c r="H52" s="105">
        <v>43388</v>
      </c>
      <c r="I52" s="105">
        <v>44077</v>
      </c>
      <c r="J52" s="105">
        <v>44838</v>
      </c>
      <c r="K52" s="105">
        <v>42037</v>
      </c>
      <c r="L52" s="105">
        <v>42361</v>
      </c>
      <c r="M52" s="48" t="s">
        <v>341</v>
      </c>
      <c r="N52" s="45">
        <f>FIND("/",M52,1)</f>
        <v>4</v>
      </c>
      <c r="O52" s="115">
        <f>VALUE(LEFT(M52,N52-1))</f>
        <v>400</v>
      </c>
      <c r="P52" s="49">
        <v>13851.8</v>
      </c>
      <c r="Q52" s="49">
        <v>13851.8</v>
      </c>
      <c r="R52" s="7">
        <v>1</v>
      </c>
      <c r="S52" s="49">
        <v>13851.8</v>
      </c>
      <c r="T52" s="7">
        <v>1</v>
      </c>
      <c r="U52" s="10" t="s">
        <v>213</v>
      </c>
      <c r="V52" s="3" t="s">
        <v>29</v>
      </c>
      <c r="W52" s="71" t="s">
        <v>421</v>
      </c>
      <c r="X52" s="27"/>
    </row>
    <row r="53" spans="1:24" ht="32.25" customHeight="1" x14ac:dyDescent="0.3">
      <c r="A53" s="43">
        <f t="shared" si="6"/>
        <v>42</v>
      </c>
      <c r="B53" s="14" t="s">
        <v>263</v>
      </c>
      <c r="C53" s="3" t="s">
        <v>356</v>
      </c>
      <c r="D53" s="3" t="s">
        <v>131</v>
      </c>
      <c r="E53" s="3" t="s">
        <v>319</v>
      </c>
      <c r="F53" s="105">
        <v>42152</v>
      </c>
      <c r="G53" s="114">
        <f ca="1">DATEDIF(F53,$W$8,"Y")</f>
        <v>9</v>
      </c>
      <c r="H53" s="105">
        <v>43791</v>
      </c>
      <c r="I53" s="105">
        <v>44490</v>
      </c>
      <c r="J53" s="3" t="s">
        <v>248</v>
      </c>
      <c r="K53" s="3" t="s">
        <v>248</v>
      </c>
      <c r="L53" s="105">
        <v>43046</v>
      </c>
      <c r="M53" s="48" t="s">
        <v>333</v>
      </c>
      <c r="N53" s="45">
        <f>FIND("/",M53,1)</f>
        <v>4</v>
      </c>
      <c r="O53" s="115">
        <f>VALUE(LEFT(M53,N53-1))</f>
        <v>630</v>
      </c>
      <c r="P53" s="49">
        <v>34353.4</v>
      </c>
      <c r="Q53" s="49">
        <v>34353.4</v>
      </c>
      <c r="R53" s="7">
        <v>1</v>
      </c>
      <c r="S53" s="49">
        <v>31399</v>
      </c>
      <c r="T53" s="7">
        <v>0.91399977877007799</v>
      </c>
      <c r="U53" s="11" t="s">
        <v>240</v>
      </c>
      <c r="V53" s="3" t="s">
        <v>34</v>
      </c>
      <c r="W53" s="71" t="s">
        <v>421</v>
      </c>
      <c r="X53" s="27"/>
    </row>
    <row r="54" spans="1:24" ht="32.25" customHeight="1" x14ac:dyDescent="0.3">
      <c r="A54" s="43">
        <f t="shared" si="6"/>
        <v>43</v>
      </c>
      <c r="B54" s="14" t="s">
        <v>263</v>
      </c>
      <c r="C54" s="3" t="s">
        <v>374</v>
      </c>
      <c r="D54" s="3" t="s">
        <v>301</v>
      </c>
      <c r="E54" s="3" t="s">
        <v>260</v>
      </c>
      <c r="F54" s="105">
        <v>41817</v>
      </c>
      <c r="G54" s="114">
        <f t="shared" ca="1" si="16"/>
        <v>10</v>
      </c>
      <c r="H54" s="105">
        <v>43809</v>
      </c>
      <c r="I54" s="105">
        <v>44599</v>
      </c>
      <c r="J54" s="105">
        <v>45240</v>
      </c>
      <c r="K54" s="3" t="s">
        <v>500</v>
      </c>
      <c r="L54" s="3" t="s">
        <v>505</v>
      </c>
      <c r="M54" s="48" t="s">
        <v>515</v>
      </c>
      <c r="N54" s="45">
        <f t="shared" si="7"/>
        <v>6</v>
      </c>
      <c r="O54" s="115">
        <f t="shared" si="8"/>
        <v>1742</v>
      </c>
      <c r="P54" s="49">
        <v>56193</v>
      </c>
      <c r="Q54" s="49">
        <v>56193</v>
      </c>
      <c r="R54" s="7">
        <v>1</v>
      </c>
      <c r="S54" s="49">
        <v>55515.3</v>
      </c>
      <c r="T54" s="7">
        <v>0.98793977897602914</v>
      </c>
      <c r="U54" s="10" t="s">
        <v>507</v>
      </c>
      <c r="V54" s="3" t="s">
        <v>67</v>
      </c>
      <c r="W54" s="71" t="s">
        <v>421</v>
      </c>
      <c r="X54" s="27"/>
    </row>
    <row r="55" spans="1:24" ht="32.25" customHeight="1" x14ac:dyDescent="0.3">
      <c r="A55" s="43">
        <f t="shared" si="6"/>
        <v>44</v>
      </c>
      <c r="B55" s="14" t="s">
        <v>263</v>
      </c>
      <c r="C55" s="3" t="s">
        <v>11</v>
      </c>
      <c r="D55" s="3" t="s">
        <v>120</v>
      </c>
      <c r="E55" s="3" t="s">
        <v>260</v>
      </c>
      <c r="F55" s="105">
        <v>44085</v>
      </c>
      <c r="G55" s="114">
        <f t="shared" ca="1" si="16"/>
        <v>4</v>
      </c>
      <c r="H55" s="105">
        <v>44368</v>
      </c>
      <c r="I55" s="105">
        <v>44504</v>
      </c>
      <c r="J55" s="105">
        <v>44742</v>
      </c>
      <c r="K55" s="105">
        <v>43462</v>
      </c>
      <c r="L55" s="105">
        <v>43929</v>
      </c>
      <c r="M55" s="48" t="s">
        <v>343</v>
      </c>
      <c r="N55" s="45">
        <f t="shared" si="7"/>
        <v>4</v>
      </c>
      <c r="O55" s="115">
        <f t="shared" si="8"/>
        <v>224</v>
      </c>
      <c r="P55" s="49">
        <v>9132.7999999999993</v>
      </c>
      <c r="Q55" s="49">
        <v>9132.7999999999993</v>
      </c>
      <c r="R55" s="7">
        <f>Q55/P55</f>
        <v>1</v>
      </c>
      <c r="S55" s="49">
        <v>9132.7999999999993</v>
      </c>
      <c r="T55" s="7">
        <f>S55/P55</f>
        <v>1</v>
      </c>
      <c r="U55" s="18" t="s">
        <v>227</v>
      </c>
      <c r="V55" s="3" t="s">
        <v>34</v>
      </c>
      <c r="W55" s="71" t="s">
        <v>421</v>
      </c>
      <c r="X55" s="27"/>
    </row>
    <row r="56" spans="1:24" ht="32.25" customHeight="1" x14ac:dyDescent="0.3">
      <c r="A56" s="43">
        <f t="shared" si="6"/>
        <v>45</v>
      </c>
      <c r="B56" s="31" t="s">
        <v>263</v>
      </c>
      <c r="C56" s="3" t="s">
        <v>271</v>
      </c>
      <c r="D56" s="3" t="s">
        <v>130</v>
      </c>
      <c r="E56" s="3" t="s">
        <v>318</v>
      </c>
      <c r="F56" s="105">
        <v>43267</v>
      </c>
      <c r="G56" s="114">
        <f t="shared" ca="1" si="16"/>
        <v>6</v>
      </c>
      <c r="H56" s="105">
        <v>44195</v>
      </c>
      <c r="I56" s="3" t="s">
        <v>248</v>
      </c>
      <c r="J56" s="3" t="s">
        <v>248</v>
      </c>
      <c r="K56" s="105">
        <v>41661</v>
      </c>
      <c r="L56" s="105">
        <v>43082</v>
      </c>
      <c r="M56" s="48" t="s">
        <v>328</v>
      </c>
      <c r="N56" s="45">
        <f t="shared" si="7"/>
        <v>4</v>
      </c>
      <c r="O56" s="115">
        <f t="shared" si="8"/>
        <v>581</v>
      </c>
      <c r="P56" s="49">
        <v>21018.45</v>
      </c>
      <c r="Q56" s="49">
        <v>20023.240000000002</v>
      </c>
      <c r="R56" s="7">
        <f>Q56/P56</f>
        <v>0.95265064740739691</v>
      </c>
      <c r="S56" s="49">
        <v>17486.64</v>
      </c>
      <c r="T56" s="7">
        <f>S56/P56</f>
        <v>0.83196620112329878</v>
      </c>
      <c r="U56" s="10" t="s">
        <v>306</v>
      </c>
      <c r="V56" s="3" t="s">
        <v>34</v>
      </c>
      <c r="W56" s="71" t="s">
        <v>421</v>
      </c>
      <c r="X56" s="27"/>
    </row>
    <row r="57" spans="1:24" ht="32.25" customHeight="1" x14ac:dyDescent="0.3">
      <c r="A57" s="43">
        <f t="shared" si="6"/>
        <v>46</v>
      </c>
      <c r="B57" s="31" t="s">
        <v>263</v>
      </c>
      <c r="C57" s="3" t="s">
        <v>419</v>
      </c>
      <c r="D57" s="3" t="s">
        <v>297</v>
      </c>
      <c r="E57" s="121" t="s">
        <v>563</v>
      </c>
      <c r="F57" s="105">
        <v>42878</v>
      </c>
      <c r="G57" s="114">
        <f t="shared" ca="1" si="16"/>
        <v>7</v>
      </c>
      <c r="H57" s="105">
        <v>44859</v>
      </c>
      <c r="I57" s="105">
        <v>45614</v>
      </c>
      <c r="J57" s="3" t="s">
        <v>248</v>
      </c>
      <c r="K57" s="105">
        <v>44442</v>
      </c>
      <c r="L57" s="105">
        <v>44644</v>
      </c>
      <c r="M57" s="48" t="s">
        <v>347</v>
      </c>
      <c r="N57" s="45">
        <f t="shared" si="7"/>
        <v>4</v>
      </c>
      <c r="O57" s="115">
        <f t="shared" si="8"/>
        <v>247</v>
      </c>
      <c r="P57" s="49">
        <v>5245</v>
      </c>
      <c r="Q57" s="49">
        <v>4954</v>
      </c>
      <c r="R57" s="7">
        <f>Q57/P57</f>
        <v>0.94451858913250719</v>
      </c>
      <c r="S57" s="49">
        <v>4954</v>
      </c>
      <c r="T57" s="7">
        <f>S57/P57</f>
        <v>0.94451858913250719</v>
      </c>
      <c r="U57" s="10" t="s">
        <v>235</v>
      </c>
      <c r="V57" s="3" t="s">
        <v>67</v>
      </c>
      <c r="W57" s="71" t="s">
        <v>418</v>
      </c>
      <c r="X57" s="27"/>
    </row>
    <row r="58" spans="1:24" ht="32.25" customHeight="1" x14ac:dyDescent="0.3">
      <c r="A58" s="43">
        <f t="shared" si="6"/>
        <v>47</v>
      </c>
      <c r="B58" s="31" t="s">
        <v>263</v>
      </c>
      <c r="C58" s="3" t="s">
        <v>15</v>
      </c>
      <c r="D58" s="3" t="s">
        <v>132</v>
      </c>
      <c r="E58" s="3" t="s">
        <v>315</v>
      </c>
      <c r="F58" s="105">
        <v>43696</v>
      </c>
      <c r="G58" s="114">
        <f t="shared" ca="1" si="16"/>
        <v>5</v>
      </c>
      <c r="H58" s="3" t="s">
        <v>248</v>
      </c>
      <c r="I58" s="3" t="s">
        <v>248</v>
      </c>
      <c r="J58" s="3" t="s">
        <v>248</v>
      </c>
      <c r="K58" s="105">
        <v>44126</v>
      </c>
      <c r="L58" s="105">
        <v>44679</v>
      </c>
      <c r="M58" s="48" t="s">
        <v>442</v>
      </c>
      <c r="N58" s="45">
        <f t="shared" si="7"/>
        <v>4</v>
      </c>
      <c r="O58" s="115">
        <f t="shared" si="8"/>
        <v>500</v>
      </c>
      <c r="P58" s="49">
        <v>29786</v>
      </c>
      <c r="Q58" s="49">
        <v>19014.57</v>
      </c>
      <c r="R58" s="7">
        <f>Q58/P58</f>
        <v>0.6383727254414826</v>
      </c>
      <c r="S58" s="49">
        <v>2009.18</v>
      </c>
      <c r="T58" s="7">
        <f>S58/P58</f>
        <v>6.7453837373262604E-2</v>
      </c>
      <c r="U58" s="10" t="s">
        <v>238</v>
      </c>
      <c r="V58" s="3" t="s">
        <v>67</v>
      </c>
      <c r="W58" s="71" t="s">
        <v>421</v>
      </c>
      <c r="X58" s="27"/>
    </row>
    <row r="59" spans="1:24" ht="32.25" customHeight="1" x14ac:dyDescent="0.3">
      <c r="A59" s="43">
        <f t="shared" si="6"/>
        <v>48</v>
      </c>
      <c r="B59" s="31" t="s">
        <v>263</v>
      </c>
      <c r="C59" s="3" t="s">
        <v>12</v>
      </c>
      <c r="D59" s="3" t="s">
        <v>116</v>
      </c>
      <c r="E59" s="3" t="s">
        <v>315</v>
      </c>
      <c r="F59" s="123">
        <v>43213</v>
      </c>
      <c r="G59" s="114">
        <f t="shared" ca="1" si="16"/>
        <v>6</v>
      </c>
      <c r="H59" s="3" t="s">
        <v>248</v>
      </c>
      <c r="I59" s="3" t="s">
        <v>248</v>
      </c>
      <c r="J59" s="3" t="s">
        <v>248</v>
      </c>
      <c r="K59" s="105">
        <v>44421</v>
      </c>
      <c r="L59" s="3" t="s">
        <v>248</v>
      </c>
      <c r="M59" s="48" t="s">
        <v>330</v>
      </c>
      <c r="N59" s="45">
        <f t="shared" si="7"/>
        <v>4</v>
      </c>
      <c r="O59" s="115">
        <f t="shared" si="8"/>
        <v>386</v>
      </c>
      <c r="P59" s="49">
        <v>19280</v>
      </c>
      <c r="Q59" s="49">
        <v>15480</v>
      </c>
      <c r="R59" s="7">
        <v>0.80290456431535273</v>
      </c>
      <c r="S59" s="49">
        <v>2520</v>
      </c>
      <c r="T59" s="7">
        <v>0.13070539419087138</v>
      </c>
      <c r="U59" s="10" t="s">
        <v>303</v>
      </c>
      <c r="V59" s="3" t="s">
        <v>67</v>
      </c>
      <c r="W59" s="69"/>
      <c r="X59" s="27"/>
    </row>
    <row r="60" spans="1:24" ht="32.25" customHeight="1" x14ac:dyDescent="0.3">
      <c r="A60" s="43">
        <f t="shared" si="6"/>
        <v>49</v>
      </c>
      <c r="B60" s="31" t="s">
        <v>263</v>
      </c>
      <c r="C60" s="3" t="s">
        <v>375</v>
      </c>
      <c r="D60" s="3" t="s">
        <v>133</v>
      </c>
      <c r="E60" s="3" t="s">
        <v>315</v>
      </c>
      <c r="F60" s="122">
        <v>42884</v>
      </c>
      <c r="G60" s="114">
        <f t="shared" ca="1" si="16"/>
        <v>7</v>
      </c>
      <c r="H60" s="3" t="s">
        <v>248</v>
      </c>
      <c r="I60" s="3" t="s">
        <v>248</v>
      </c>
      <c r="J60" s="3" t="s">
        <v>248</v>
      </c>
      <c r="K60" s="105">
        <v>44938</v>
      </c>
      <c r="L60" s="146">
        <v>45652</v>
      </c>
      <c r="M60" s="48" t="s">
        <v>368</v>
      </c>
      <c r="N60" s="45">
        <f t="shared" si="7"/>
        <v>4</v>
      </c>
      <c r="O60" s="115">
        <f t="shared" si="8"/>
        <v>852</v>
      </c>
      <c r="P60" s="145">
        <v>31856.799999999999</v>
      </c>
      <c r="Q60" s="145">
        <v>13440.2</v>
      </c>
      <c r="R60" s="7">
        <f>Q60/P60</f>
        <v>0.42189422666432286</v>
      </c>
      <c r="S60" s="145">
        <v>1576.28</v>
      </c>
      <c r="T60" s="7">
        <f>S60/P60</f>
        <v>4.9480173777655005E-2</v>
      </c>
      <c r="U60" s="10" t="s">
        <v>193</v>
      </c>
      <c r="V60" s="3" t="s">
        <v>34</v>
      </c>
      <c r="W60" s="71" t="s">
        <v>421</v>
      </c>
      <c r="X60" s="27" t="s">
        <v>296</v>
      </c>
    </row>
    <row r="61" spans="1:24" ht="32.25" customHeight="1" x14ac:dyDescent="0.3">
      <c r="A61" s="43">
        <f t="shared" si="6"/>
        <v>50</v>
      </c>
      <c r="B61" s="31" t="s">
        <v>263</v>
      </c>
      <c r="C61" s="3" t="s">
        <v>369</v>
      </c>
      <c r="D61" s="3" t="s">
        <v>299</v>
      </c>
      <c r="E61" s="3" t="s">
        <v>315</v>
      </c>
      <c r="F61" s="105">
        <v>45149</v>
      </c>
      <c r="G61" s="114">
        <f t="shared" ca="1" si="16"/>
        <v>1</v>
      </c>
      <c r="H61" s="3" t="s">
        <v>248</v>
      </c>
      <c r="I61" s="3" t="s">
        <v>248</v>
      </c>
      <c r="J61" s="3" t="s">
        <v>248</v>
      </c>
      <c r="K61" s="3" t="s">
        <v>503</v>
      </c>
      <c r="L61" s="3"/>
      <c r="M61" s="48" t="s">
        <v>334</v>
      </c>
      <c r="N61" s="45">
        <f t="shared" si="7"/>
        <v>4</v>
      </c>
      <c r="O61" s="115">
        <f t="shared" si="8"/>
        <v>250</v>
      </c>
      <c r="P61" s="49">
        <v>28035</v>
      </c>
      <c r="Q61" s="49">
        <v>14436.3</v>
      </c>
      <c r="R61" s="7">
        <f>Q61/P61</f>
        <v>0.51493846976993041</v>
      </c>
      <c r="S61" s="49">
        <v>882.99</v>
      </c>
      <c r="T61" s="7">
        <f>S61/P61</f>
        <v>3.1495987158908507E-2</v>
      </c>
      <c r="U61" s="10" t="s">
        <v>302</v>
      </c>
      <c r="V61" s="3" t="s">
        <v>29</v>
      </c>
      <c r="W61" s="71" t="s">
        <v>421</v>
      </c>
      <c r="X61" s="27"/>
    </row>
    <row r="62" spans="1:24" ht="32.25" customHeight="1" x14ac:dyDescent="0.3">
      <c r="A62" s="43">
        <f t="shared" si="6"/>
        <v>51</v>
      </c>
      <c r="B62" s="14" t="s">
        <v>263</v>
      </c>
      <c r="C62" s="3" t="s">
        <v>452</v>
      </c>
      <c r="D62" s="3" t="s">
        <v>113</v>
      </c>
      <c r="E62" s="3" t="s">
        <v>315</v>
      </c>
      <c r="F62" s="105">
        <v>45252</v>
      </c>
      <c r="G62" s="114">
        <f t="shared" ca="1" si="16"/>
        <v>1</v>
      </c>
      <c r="H62" s="3" t="s">
        <v>248</v>
      </c>
      <c r="I62" s="3" t="s">
        <v>248</v>
      </c>
      <c r="J62" s="3" t="s">
        <v>248</v>
      </c>
      <c r="K62" s="105">
        <v>45443</v>
      </c>
      <c r="L62" s="3" t="s">
        <v>248</v>
      </c>
      <c r="M62" s="48" t="s">
        <v>428</v>
      </c>
      <c r="N62" s="45">
        <f t="shared" si="7"/>
        <v>3</v>
      </c>
      <c r="O62" s="115">
        <f t="shared" si="8"/>
        <v>10</v>
      </c>
      <c r="P62" s="49">
        <v>22748.2</v>
      </c>
      <c r="Q62" s="49">
        <v>14597.52</v>
      </c>
      <c r="R62" s="7">
        <f>Q62/P62</f>
        <v>0.64170000263757132</v>
      </c>
      <c r="S62" s="49">
        <v>0</v>
      </c>
      <c r="T62" s="7">
        <f>S62/P62</f>
        <v>0</v>
      </c>
      <c r="U62" s="12" t="s">
        <v>19</v>
      </c>
      <c r="V62" s="3" t="s">
        <v>67</v>
      </c>
      <c r="W62" s="71" t="s">
        <v>421</v>
      </c>
      <c r="X62" s="27"/>
    </row>
    <row r="63" spans="1:24" ht="32.25" customHeight="1" x14ac:dyDescent="0.3">
      <c r="A63" s="43">
        <f t="shared" si="6"/>
        <v>52</v>
      </c>
      <c r="B63" s="31" t="s">
        <v>263</v>
      </c>
      <c r="C63" s="3" t="s">
        <v>454</v>
      </c>
      <c r="D63" s="3" t="s">
        <v>125</v>
      </c>
      <c r="E63" s="3" t="s">
        <v>315</v>
      </c>
      <c r="F63" s="105">
        <v>44671</v>
      </c>
      <c r="G63" s="114">
        <f t="shared" ca="1" si="16"/>
        <v>2</v>
      </c>
      <c r="H63" s="3" t="s">
        <v>248</v>
      </c>
      <c r="I63" s="3" t="s">
        <v>248</v>
      </c>
      <c r="J63" s="3" t="s">
        <v>248</v>
      </c>
      <c r="K63" s="3" t="s">
        <v>248</v>
      </c>
      <c r="L63" s="3" t="s">
        <v>248</v>
      </c>
      <c r="M63" s="48" t="s">
        <v>344</v>
      </c>
      <c r="N63" s="45">
        <f t="shared" si="7"/>
        <v>3</v>
      </c>
      <c r="O63" s="115">
        <f t="shared" si="8"/>
        <v>87</v>
      </c>
      <c r="P63" s="49">
        <v>13506.29</v>
      </c>
      <c r="Q63" s="49">
        <v>5841</v>
      </c>
      <c r="R63" s="7">
        <v>0.57999999999999996</v>
      </c>
      <c r="S63" s="49">
        <v>0</v>
      </c>
      <c r="T63" s="7">
        <v>0</v>
      </c>
      <c r="U63" s="11" t="s">
        <v>20</v>
      </c>
      <c r="V63" s="3" t="s">
        <v>34</v>
      </c>
      <c r="W63" s="71" t="s">
        <v>421</v>
      </c>
      <c r="X63" s="27"/>
    </row>
    <row r="64" spans="1:24" ht="32.25" customHeight="1" x14ac:dyDescent="0.3">
      <c r="A64" s="43">
        <f t="shared" si="6"/>
        <v>53</v>
      </c>
      <c r="B64" s="31" t="s">
        <v>263</v>
      </c>
      <c r="C64" s="3" t="s">
        <v>447</v>
      </c>
      <c r="D64" s="3" t="s">
        <v>117</v>
      </c>
      <c r="E64" s="3" t="s">
        <v>315</v>
      </c>
      <c r="F64" s="105">
        <v>43448</v>
      </c>
      <c r="G64" s="114">
        <f t="shared" ca="1" si="16"/>
        <v>6</v>
      </c>
      <c r="H64" s="3" t="s">
        <v>248</v>
      </c>
      <c r="I64" s="3" t="s">
        <v>248</v>
      </c>
      <c r="J64" s="3" t="s">
        <v>248</v>
      </c>
      <c r="K64" s="3" t="s">
        <v>248</v>
      </c>
      <c r="L64" s="3" t="s">
        <v>248</v>
      </c>
      <c r="M64" s="48" t="s">
        <v>331</v>
      </c>
      <c r="N64" s="45">
        <f t="shared" si="7"/>
        <v>3</v>
      </c>
      <c r="O64" s="115">
        <f t="shared" si="8"/>
        <v>34</v>
      </c>
      <c r="P64" s="49">
        <v>13075</v>
      </c>
      <c r="Q64" s="49">
        <v>4619.74</v>
      </c>
      <c r="R64" s="7">
        <f>Q64/P64</f>
        <v>0.35332619502868068</v>
      </c>
      <c r="S64" s="49">
        <v>0</v>
      </c>
      <c r="T64" s="7">
        <f>S64/P64</f>
        <v>0</v>
      </c>
      <c r="U64" s="15" t="s">
        <v>248</v>
      </c>
      <c r="V64" s="3" t="s">
        <v>29</v>
      </c>
      <c r="W64" s="69"/>
      <c r="X64" s="27"/>
    </row>
    <row r="65" spans="1:24" ht="32.25" customHeight="1" x14ac:dyDescent="0.3">
      <c r="A65" s="43">
        <f t="shared" si="6"/>
        <v>54</v>
      </c>
      <c r="B65" s="31" t="s">
        <v>263</v>
      </c>
      <c r="C65" s="3" t="s">
        <v>357</v>
      </c>
      <c r="D65" s="3" t="s">
        <v>138</v>
      </c>
      <c r="E65" s="3" t="s">
        <v>315</v>
      </c>
      <c r="F65" s="105">
        <v>45099</v>
      </c>
      <c r="G65" s="114">
        <f t="shared" ca="1" si="16"/>
        <v>1</v>
      </c>
      <c r="H65" s="3" t="s">
        <v>248</v>
      </c>
      <c r="I65" s="3" t="s">
        <v>248</v>
      </c>
      <c r="J65" s="3" t="s">
        <v>248</v>
      </c>
      <c r="K65" s="3" t="s">
        <v>248</v>
      </c>
      <c r="L65" s="3" t="s">
        <v>248</v>
      </c>
      <c r="M65" s="48" t="s">
        <v>436</v>
      </c>
      <c r="N65" s="45">
        <f t="shared" si="7"/>
        <v>3</v>
      </c>
      <c r="O65" s="115">
        <f t="shared" si="8"/>
        <v>24</v>
      </c>
      <c r="P65" s="49">
        <v>20345.8</v>
      </c>
      <c r="Q65" s="49">
        <v>11720.9</v>
      </c>
      <c r="R65" s="7">
        <v>0.57608449901208114</v>
      </c>
      <c r="S65" s="49">
        <v>0</v>
      </c>
      <c r="T65" s="7">
        <v>0</v>
      </c>
      <c r="U65" s="10" t="s">
        <v>72</v>
      </c>
      <c r="V65" s="3" t="s">
        <v>34</v>
      </c>
      <c r="W65" s="71" t="s">
        <v>421</v>
      </c>
      <c r="X65" s="27"/>
    </row>
    <row r="66" spans="1:24" ht="32.25" customHeight="1" x14ac:dyDescent="0.3">
      <c r="A66" s="43">
        <f t="shared" si="6"/>
        <v>55</v>
      </c>
      <c r="B66" s="31" t="s">
        <v>263</v>
      </c>
      <c r="C66" s="3" t="s">
        <v>361</v>
      </c>
      <c r="D66" s="3" t="s">
        <v>134</v>
      </c>
      <c r="E66" s="3" t="s">
        <v>315</v>
      </c>
      <c r="F66" s="105">
        <v>43889</v>
      </c>
      <c r="G66" s="114">
        <f t="shared" ca="1" si="16"/>
        <v>4</v>
      </c>
      <c r="H66" s="3" t="s">
        <v>248</v>
      </c>
      <c r="I66" s="3" t="s">
        <v>248</v>
      </c>
      <c r="J66" s="3" t="s">
        <v>248</v>
      </c>
      <c r="K66" s="3" t="s">
        <v>248</v>
      </c>
      <c r="L66" s="3" t="s">
        <v>248</v>
      </c>
      <c r="M66" s="48" t="s">
        <v>335</v>
      </c>
      <c r="N66" s="45">
        <f t="shared" si="7"/>
        <v>4</v>
      </c>
      <c r="O66" s="115">
        <f t="shared" si="8"/>
        <v>195</v>
      </c>
      <c r="P66" s="49">
        <v>10535</v>
      </c>
      <c r="Q66" s="49">
        <v>4352.0200000000004</v>
      </c>
      <c r="R66" s="7">
        <f>Q66/P66</f>
        <v>0.41310109159943054</v>
      </c>
      <c r="S66" s="49">
        <v>736</v>
      </c>
      <c r="T66" s="7">
        <f>S66/P66</f>
        <v>6.9862363550071194E-2</v>
      </c>
      <c r="U66" s="11" t="s">
        <v>43</v>
      </c>
      <c r="V66" s="3" t="s">
        <v>34</v>
      </c>
      <c r="W66" s="71" t="s">
        <v>421</v>
      </c>
      <c r="X66" s="27"/>
    </row>
    <row r="67" spans="1:24" ht="32.25" customHeight="1" x14ac:dyDescent="0.3">
      <c r="A67" s="43">
        <f t="shared" si="6"/>
        <v>56</v>
      </c>
      <c r="B67" s="31" t="s">
        <v>263</v>
      </c>
      <c r="C67" s="3" t="s">
        <v>453</v>
      </c>
      <c r="D67" s="3" t="s">
        <v>136</v>
      </c>
      <c r="E67" s="3" t="s">
        <v>315</v>
      </c>
      <c r="F67" s="105">
        <v>43644</v>
      </c>
      <c r="G67" s="114">
        <f t="shared" ca="1" si="16"/>
        <v>5</v>
      </c>
      <c r="H67" s="3" t="s">
        <v>248</v>
      </c>
      <c r="I67" s="3" t="s">
        <v>248</v>
      </c>
      <c r="J67" s="3" t="s">
        <v>248</v>
      </c>
      <c r="K67" s="3" t="s">
        <v>248</v>
      </c>
      <c r="L67" s="3" t="s">
        <v>248</v>
      </c>
      <c r="M67" s="48" t="s">
        <v>342</v>
      </c>
      <c r="N67" s="45">
        <f t="shared" si="7"/>
        <v>4</v>
      </c>
      <c r="O67" s="115">
        <f t="shared" si="8"/>
        <v>128</v>
      </c>
      <c r="P67" s="49">
        <v>13864</v>
      </c>
      <c r="Q67" s="49">
        <v>6932.71</v>
      </c>
      <c r="R67" s="7">
        <f>Q67/P67</f>
        <v>0.50005121177149447</v>
      </c>
      <c r="S67" s="49">
        <v>0</v>
      </c>
      <c r="T67" s="7">
        <f>S67/P67</f>
        <v>0</v>
      </c>
      <c r="U67" s="10" t="s">
        <v>241</v>
      </c>
      <c r="V67" s="3" t="s">
        <v>67</v>
      </c>
      <c r="W67" s="68" t="s">
        <v>562</v>
      </c>
      <c r="X67" s="27"/>
    </row>
    <row r="68" spans="1:24" ht="32.25" customHeight="1" x14ac:dyDescent="0.3">
      <c r="A68" s="43">
        <f t="shared" si="6"/>
        <v>57</v>
      </c>
      <c r="B68" s="31" t="s">
        <v>263</v>
      </c>
      <c r="C68" s="3" t="s">
        <v>351</v>
      </c>
      <c r="D68" s="3" t="s">
        <v>163</v>
      </c>
      <c r="E68" s="3" t="s">
        <v>315</v>
      </c>
      <c r="F68" s="105">
        <v>44435</v>
      </c>
      <c r="G68" s="114">
        <f t="shared" ca="1" si="16"/>
        <v>3</v>
      </c>
      <c r="H68" s="3" t="s">
        <v>248</v>
      </c>
      <c r="I68" s="3" t="s">
        <v>248</v>
      </c>
      <c r="J68" s="3" t="s">
        <v>248</v>
      </c>
      <c r="K68" s="105">
        <v>44476</v>
      </c>
      <c r="L68" s="105">
        <v>45050</v>
      </c>
      <c r="M68" s="48" t="s">
        <v>434</v>
      </c>
      <c r="N68" s="45">
        <f t="shared" si="7"/>
        <v>4</v>
      </c>
      <c r="O68" s="115">
        <f t="shared" si="8"/>
        <v>455</v>
      </c>
      <c r="P68" s="49">
        <v>45586</v>
      </c>
      <c r="Q68" s="49">
        <v>29135.138699999996</v>
      </c>
      <c r="R68" s="7">
        <v>0.68230279002853811</v>
      </c>
      <c r="S68" s="49">
        <v>7300.4150000000009</v>
      </c>
      <c r="T68" s="7">
        <v>0.17376522487413781</v>
      </c>
      <c r="U68" s="15" t="s">
        <v>248</v>
      </c>
      <c r="V68" s="3" t="s">
        <v>34</v>
      </c>
      <c r="W68" s="71" t="s">
        <v>421</v>
      </c>
      <c r="X68" s="27"/>
    </row>
    <row r="69" spans="1:24" ht="32.25" customHeight="1" x14ac:dyDescent="0.3">
      <c r="A69" s="43">
        <f t="shared" si="6"/>
        <v>58</v>
      </c>
      <c r="B69" s="31" t="s">
        <v>263</v>
      </c>
      <c r="C69" s="3" t="s">
        <v>448</v>
      </c>
      <c r="D69" s="3" t="s">
        <v>300</v>
      </c>
      <c r="E69" s="3" t="s">
        <v>315</v>
      </c>
      <c r="F69" s="105">
        <v>42885</v>
      </c>
      <c r="G69" s="114">
        <f t="shared" ca="1" si="16"/>
        <v>7</v>
      </c>
      <c r="H69" s="3" t="s">
        <v>248</v>
      </c>
      <c r="I69" s="3" t="s">
        <v>248</v>
      </c>
      <c r="J69" s="3" t="s">
        <v>248</v>
      </c>
      <c r="K69" s="3" t="s">
        <v>248</v>
      </c>
      <c r="L69" s="3" t="s">
        <v>248</v>
      </c>
      <c r="M69" s="48" t="s">
        <v>336</v>
      </c>
      <c r="N69" s="45">
        <f t="shared" si="7"/>
        <v>3</v>
      </c>
      <c r="O69" s="115">
        <f t="shared" si="8"/>
        <v>43</v>
      </c>
      <c r="P69" s="49">
        <v>9518</v>
      </c>
      <c r="Q69" s="49">
        <v>4315.6000000000004</v>
      </c>
      <c r="R69" s="7">
        <f>Q69/P69</f>
        <v>0.45341458289556635</v>
      </c>
      <c r="S69" s="49">
        <v>0</v>
      </c>
      <c r="T69" s="7">
        <f>S69/P69</f>
        <v>0</v>
      </c>
      <c r="U69" s="15" t="s">
        <v>248</v>
      </c>
      <c r="V69" s="3" t="s">
        <v>67</v>
      </c>
      <c r="W69" s="69"/>
      <c r="X69" s="27"/>
    </row>
    <row r="70" spans="1:24" ht="32.25" customHeight="1" x14ac:dyDescent="0.3">
      <c r="A70" s="43">
        <f t="shared" si="6"/>
        <v>59</v>
      </c>
      <c r="B70" s="31" t="s">
        <v>263</v>
      </c>
      <c r="C70" s="3" t="s">
        <v>455</v>
      </c>
      <c r="D70" s="3" t="s">
        <v>160</v>
      </c>
      <c r="E70" s="3" t="s">
        <v>315</v>
      </c>
      <c r="F70" s="105">
        <v>43277</v>
      </c>
      <c r="G70" s="114">
        <f t="shared" ca="1" si="16"/>
        <v>6</v>
      </c>
      <c r="H70" s="3" t="s">
        <v>248</v>
      </c>
      <c r="I70" s="3" t="s">
        <v>248</v>
      </c>
      <c r="J70" s="3" t="s">
        <v>248</v>
      </c>
      <c r="K70" s="3" t="s">
        <v>248</v>
      </c>
      <c r="L70" s="3" t="s">
        <v>248</v>
      </c>
      <c r="M70" s="48" t="s">
        <v>437</v>
      </c>
      <c r="N70" s="45">
        <f t="shared" si="7"/>
        <v>4</v>
      </c>
      <c r="O70" s="115">
        <f t="shared" si="8"/>
        <v>360</v>
      </c>
      <c r="P70" s="49">
        <v>25568</v>
      </c>
      <c r="Q70" s="49">
        <v>14319</v>
      </c>
      <c r="R70" s="7">
        <v>0.32851220275344178</v>
      </c>
      <c r="S70" s="49">
        <v>0</v>
      </c>
      <c r="T70" s="7">
        <v>0</v>
      </c>
      <c r="U70" s="47" t="s">
        <v>248</v>
      </c>
      <c r="V70" s="3" t="s">
        <v>34</v>
      </c>
      <c r="W70" s="69"/>
      <c r="X70" s="27"/>
    </row>
    <row r="71" spans="1:24" ht="32.25" customHeight="1" x14ac:dyDescent="0.3">
      <c r="A71" s="43">
        <f t="shared" si="6"/>
        <v>60</v>
      </c>
      <c r="B71" s="31" t="s">
        <v>263</v>
      </c>
      <c r="C71" s="3" t="s">
        <v>449</v>
      </c>
      <c r="D71" s="3" t="s">
        <v>137</v>
      </c>
      <c r="E71" s="3" t="s">
        <v>315</v>
      </c>
      <c r="F71" s="105">
        <v>44991</v>
      </c>
      <c r="G71" s="114">
        <f t="shared" ca="1" si="16"/>
        <v>1</v>
      </c>
      <c r="H71" s="3" t="s">
        <v>248</v>
      </c>
      <c r="I71" s="3" t="s">
        <v>248</v>
      </c>
      <c r="J71" s="3" t="s">
        <v>248</v>
      </c>
      <c r="K71" s="3" t="s">
        <v>248</v>
      </c>
      <c r="L71" s="3" t="s">
        <v>248</v>
      </c>
      <c r="M71" s="48" t="s">
        <v>345</v>
      </c>
      <c r="N71" s="45">
        <f t="shared" si="7"/>
        <v>4</v>
      </c>
      <c r="O71" s="115">
        <f t="shared" si="8"/>
        <v>202</v>
      </c>
      <c r="P71" s="49">
        <v>23382.73</v>
      </c>
      <c r="Q71" s="145">
        <v>11841.71</v>
      </c>
      <c r="R71" s="7">
        <f t="shared" ref="R71:R129" si="17">Q71/P71</f>
        <v>0.50642974537190477</v>
      </c>
      <c r="S71" s="49">
        <v>0</v>
      </c>
      <c r="T71" s="7">
        <f t="shared" ref="T71:T129" si="18">S71/P71</f>
        <v>0</v>
      </c>
      <c r="U71" s="10" t="s">
        <v>18</v>
      </c>
      <c r="V71" s="3" t="s">
        <v>29</v>
      </c>
      <c r="W71" s="71" t="s">
        <v>421</v>
      </c>
      <c r="X71" s="27"/>
    </row>
    <row r="72" spans="1:24" ht="32.25" customHeight="1" x14ac:dyDescent="0.3">
      <c r="A72" s="43">
        <f t="shared" si="6"/>
        <v>61</v>
      </c>
      <c r="B72" s="31" t="s">
        <v>263</v>
      </c>
      <c r="C72" s="3" t="s">
        <v>450</v>
      </c>
      <c r="D72" s="3" t="s">
        <v>287</v>
      </c>
      <c r="E72" s="3" t="s">
        <v>315</v>
      </c>
      <c r="F72" s="105">
        <v>43875</v>
      </c>
      <c r="G72" s="114">
        <f t="shared" ca="1" si="16"/>
        <v>5</v>
      </c>
      <c r="H72" s="3" t="s">
        <v>248</v>
      </c>
      <c r="I72" s="3" t="s">
        <v>248</v>
      </c>
      <c r="J72" s="3" t="s">
        <v>248</v>
      </c>
      <c r="K72" s="3" t="s">
        <v>248</v>
      </c>
      <c r="L72" s="3" t="s">
        <v>248</v>
      </c>
      <c r="M72" s="48" t="s">
        <v>338</v>
      </c>
      <c r="N72" s="45">
        <f t="shared" si="7"/>
        <v>4</v>
      </c>
      <c r="O72" s="115">
        <f t="shared" si="8"/>
        <v>314</v>
      </c>
      <c r="P72" s="49">
        <v>31888</v>
      </c>
      <c r="Q72" s="49">
        <v>24638.98</v>
      </c>
      <c r="R72" s="7">
        <f t="shared" si="17"/>
        <v>0.77267247867536371</v>
      </c>
      <c r="S72" s="49">
        <v>5419.39</v>
      </c>
      <c r="T72" s="7">
        <f t="shared" si="18"/>
        <v>0.16995076517812344</v>
      </c>
      <c r="U72" s="15" t="s">
        <v>248</v>
      </c>
      <c r="V72" s="3" t="s">
        <v>29</v>
      </c>
      <c r="W72" s="69"/>
      <c r="X72" s="27"/>
    </row>
    <row r="73" spans="1:24" ht="32.25" customHeight="1" x14ac:dyDescent="0.3">
      <c r="A73" s="43">
        <f t="shared" si="6"/>
        <v>62</v>
      </c>
      <c r="B73" s="31" t="s">
        <v>263</v>
      </c>
      <c r="C73" s="3" t="s">
        <v>451</v>
      </c>
      <c r="D73" s="3" t="s">
        <v>141</v>
      </c>
      <c r="E73" s="3" t="s">
        <v>315</v>
      </c>
      <c r="F73" s="105">
        <v>43552</v>
      </c>
      <c r="G73" s="114">
        <f t="shared" ca="1" si="16"/>
        <v>5</v>
      </c>
      <c r="H73" s="3" t="s">
        <v>248</v>
      </c>
      <c r="I73" s="3" t="s">
        <v>248</v>
      </c>
      <c r="J73" s="3" t="s">
        <v>248</v>
      </c>
      <c r="K73" s="3" t="s">
        <v>248</v>
      </c>
      <c r="L73" s="3" t="s">
        <v>248</v>
      </c>
      <c r="M73" s="50" t="s">
        <v>438</v>
      </c>
      <c r="N73" s="45">
        <f t="shared" si="7"/>
        <v>4</v>
      </c>
      <c r="O73" s="115">
        <f t="shared" si="8"/>
        <v>196</v>
      </c>
      <c r="P73" s="52">
        <v>7908</v>
      </c>
      <c r="Q73" s="49">
        <v>3765</v>
      </c>
      <c r="R73" s="7">
        <f t="shared" si="17"/>
        <v>0.47610015174506831</v>
      </c>
      <c r="S73" s="49">
        <v>0</v>
      </c>
      <c r="T73" s="7">
        <f t="shared" si="18"/>
        <v>0</v>
      </c>
      <c r="U73" s="15" t="s">
        <v>248</v>
      </c>
      <c r="V73" s="3" t="s">
        <v>67</v>
      </c>
      <c r="W73" s="68" t="s">
        <v>272</v>
      </c>
      <c r="X73" s="27" t="s">
        <v>110</v>
      </c>
    </row>
    <row r="74" spans="1:24" s="1" customFormat="1" ht="32.25" customHeight="1" x14ac:dyDescent="0.3">
      <c r="A74" s="43">
        <f t="shared" si="6"/>
        <v>63</v>
      </c>
      <c r="B74" s="31" t="s">
        <v>263</v>
      </c>
      <c r="C74" s="121" t="s">
        <v>535</v>
      </c>
      <c r="D74" s="125" t="s">
        <v>559</v>
      </c>
      <c r="E74" s="126" t="s">
        <v>315</v>
      </c>
      <c r="F74" s="143">
        <v>45467</v>
      </c>
      <c r="G74" s="114">
        <f t="shared" ca="1" si="16"/>
        <v>0</v>
      </c>
      <c r="H74" s="3"/>
      <c r="I74" s="3"/>
      <c r="J74" s="3"/>
      <c r="K74" s="3"/>
      <c r="L74" s="3"/>
      <c r="M74" s="51" t="s">
        <v>578</v>
      </c>
      <c r="N74" s="45">
        <f t="shared" si="7"/>
        <v>2</v>
      </c>
      <c r="O74" s="115">
        <f t="shared" si="8"/>
        <v>0</v>
      </c>
      <c r="P74" s="52">
        <v>24935.4</v>
      </c>
      <c r="Q74" s="49">
        <v>12862.9</v>
      </c>
      <c r="R74" s="7">
        <f t="shared" si="17"/>
        <v>0.51584895369635131</v>
      </c>
      <c r="S74" s="49">
        <v>0</v>
      </c>
      <c r="T74" s="7">
        <f t="shared" si="18"/>
        <v>0</v>
      </c>
      <c r="U74" s="144" t="s">
        <v>560</v>
      </c>
      <c r="V74" s="121" t="s">
        <v>561</v>
      </c>
      <c r="W74" s="71" t="s">
        <v>421</v>
      </c>
      <c r="X74" s="27"/>
    </row>
    <row r="75" spans="1:24" ht="32.25" customHeight="1" x14ac:dyDescent="0.3">
      <c r="A75" s="43">
        <f t="shared" ref="A75:A129" si="19">ROW()-11</f>
        <v>64</v>
      </c>
      <c r="B75" s="31" t="s">
        <v>280</v>
      </c>
      <c r="C75" s="3" t="s">
        <v>397</v>
      </c>
      <c r="D75" s="3" t="s">
        <v>151</v>
      </c>
      <c r="E75" s="3" t="s">
        <v>318</v>
      </c>
      <c r="F75" s="105">
        <v>43733</v>
      </c>
      <c r="G75" s="114">
        <f ca="1">DATEDIF(F75,$W$8,"Y")</f>
        <v>5</v>
      </c>
      <c r="H75" s="105">
        <v>44102</v>
      </c>
      <c r="I75" s="19" t="s">
        <v>248</v>
      </c>
      <c r="J75" s="19" t="s">
        <v>248</v>
      </c>
      <c r="K75" s="105">
        <v>43742</v>
      </c>
      <c r="L75" s="122">
        <v>44630</v>
      </c>
      <c r="M75" s="50" t="s">
        <v>416</v>
      </c>
      <c r="N75" s="45">
        <f>FIND("/",M75,1)</f>
        <v>4</v>
      </c>
      <c r="O75" s="115">
        <f>VALUE(LEFT(M75,N75-1))</f>
        <v>139</v>
      </c>
      <c r="P75" s="49">
        <v>5125.41</v>
      </c>
      <c r="Q75" s="49">
        <v>4508</v>
      </c>
      <c r="R75" s="7">
        <f>Q75/P75</f>
        <v>0.87953939294612526</v>
      </c>
      <c r="S75" s="49">
        <v>1052</v>
      </c>
      <c r="T75" s="7">
        <f>S75/P75</f>
        <v>0.20525187253312419</v>
      </c>
      <c r="U75" s="31" t="s">
        <v>248</v>
      </c>
      <c r="V75" s="3" t="s">
        <v>177</v>
      </c>
      <c r="W75" s="71" t="s">
        <v>421</v>
      </c>
      <c r="X75" s="27"/>
    </row>
    <row r="76" spans="1:24" ht="32.25" customHeight="1" x14ac:dyDescent="0.3">
      <c r="A76" s="43">
        <f t="shared" si="6"/>
        <v>65</v>
      </c>
      <c r="B76" s="31" t="s">
        <v>280</v>
      </c>
      <c r="C76" s="3" t="s">
        <v>403</v>
      </c>
      <c r="D76" s="3" t="s">
        <v>159</v>
      </c>
      <c r="E76" s="3" t="s">
        <v>260</v>
      </c>
      <c r="F76" s="121" t="s">
        <v>531</v>
      </c>
      <c r="G76" s="114" t="e">
        <f t="shared" ca="1" si="16"/>
        <v>#VALUE!</v>
      </c>
      <c r="H76" s="105">
        <v>41429</v>
      </c>
      <c r="I76" s="105">
        <v>44139</v>
      </c>
      <c r="J76" s="105">
        <v>44761</v>
      </c>
      <c r="K76" s="105">
        <v>40648</v>
      </c>
      <c r="L76" s="105">
        <v>44154</v>
      </c>
      <c r="M76" s="48" t="s">
        <v>424</v>
      </c>
      <c r="N76" s="45">
        <f t="shared" si="7"/>
        <v>4</v>
      </c>
      <c r="O76" s="115">
        <f t="shared" si="8"/>
        <v>307</v>
      </c>
      <c r="P76" s="49">
        <v>15848</v>
      </c>
      <c r="Q76" s="49">
        <v>15848</v>
      </c>
      <c r="R76" s="7">
        <f t="shared" si="17"/>
        <v>1</v>
      </c>
      <c r="S76" s="49">
        <v>15848</v>
      </c>
      <c r="T76" s="7">
        <f t="shared" si="18"/>
        <v>1</v>
      </c>
      <c r="U76" s="13" t="s">
        <v>508</v>
      </c>
      <c r="V76" s="3" t="s">
        <v>177</v>
      </c>
      <c r="W76" s="71" t="s">
        <v>421</v>
      </c>
      <c r="X76" s="27"/>
    </row>
    <row r="77" spans="1:24" ht="32.25" customHeight="1" x14ac:dyDescent="0.3">
      <c r="A77" s="43">
        <f t="shared" si="6"/>
        <v>66</v>
      </c>
      <c r="B77" s="31" t="s">
        <v>280</v>
      </c>
      <c r="C77" s="3" t="s">
        <v>422</v>
      </c>
      <c r="D77" s="3" t="s">
        <v>149</v>
      </c>
      <c r="E77" s="3" t="s">
        <v>318</v>
      </c>
      <c r="F77" s="105">
        <v>44602</v>
      </c>
      <c r="G77" s="114">
        <f t="shared" ref="G77:G113" ca="1" si="20">DATEDIF(F77,$W$8,"Y")</f>
        <v>3</v>
      </c>
      <c r="H77" s="105">
        <v>44900</v>
      </c>
      <c r="I77" s="19" t="s">
        <v>248</v>
      </c>
      <c r="J77" s="19" t="s">
        <v>248</v>
      </c>
      <c r="K77" s="105">
        <v>44784</v>
      </c>
      <c r="L77" s="122">
        <v>45589</v>
      </c>
      <c r="M77" s="48" t="s">
        <v>379</v>
      </c>
      <c r="N77" s="45">
        <f t="shared" si="7"/>
        <v>3</v>
      </c>
      <c r="O77" s="115">
        <f t="shared" si="8"/>
        <v>78</v>
      </c>
      <c r="P77" s="49">
        <v>4720.7</v>
      </c>
      <c r="Q77" s="49">
        <v>4181.7</v>
      </c>
      <c r="R77" s="7">
        <f t="shared" si="17"/>
        <v>0.88582201792107107</v>
      </c>
      <c r="S77" s="49">
        <v>716.97</v>
      </c>
      <c r="T77" s="7">
        <f t="shared" si="18"/>
        <v>0.15187789946406255</v>
      </c>
      <c r="U77" s="31" t="s">
        <v>248</v>
      </c>
      <c r="V77" s="3" t="s">
        <v>177</v>
      </c>
      <c r="W77" s="71" t="s">
        <v>421</v>
      </c>
      <c r="X77" s="27"/>
    </row>
    <row r="78" spans="1:24" ht="32.25" customHeight="1" x14ac:dyDescent="0.3">
      <c r="A78" s="43">
        <f t="shared" si="19"/>
        <v>67</v>
      </c>
      <c r="B78" s="31" t="s">
        <v>280</v>
      </c>
      <c r="C78" s="3" t="s">
        <v>402</v>
      </c>
      <c r="D78" s="3" t="s">
        <v>157</v>
      </c>
      <c r="E78" s="3" t="s">
        <v>315</v>
      </c>
      <c r="F78" s="105">
        <v>43733</v>
      </c>
      <c r="G78" s="114">
        <f ca="1">DATEDIF(F78,$W$8,"Y")</f>
        <v>5</v>
      </c>
      <c r="H78" s="19" t="s">
        <v>248</v>
      </c>
      <c r="I78" s="19" t="s">
        <v>248</v>
      </c>
      <c r="J78" s="19" t="s">
        <v>248</v>
      </c>
      <c r="K78" s="19" t="s">
        <v>248</v>
      </c>
      <c r="L78" s="19" t="s">
        <v>248</v>
      </c>
      <c r="M78" s="53" t="s">
        <v>519</v>
      </c>
      <c r="N78" s="45">
        <f>FIND("/",M78,1)</f>
        <v>2</v>
      </c>
      <c r="O78" s="115" t="e">
        <f>VALUE(LEFT(M78,N78-1))</f>
        <v>#VALUE!</v>
      </c>
      <c r="P78" s="49">
        <v>35051</v>
      </c>
      <c r="Q78" s="49">
        <v>889.71</v>
      </c>
      <c r="R78" s="7">
        <f>Q78/P78</f>
        <v>2.5383298622007933E-2</v>
      </c>
      <c r="S78" s="49">
        <v>0</v>
      </c>
      <c r="T78" s="7">
        <f>S78/P78</f>
        <v>0</v>
      </c>
      <c r="U78" s="16" t="s">
        <v>228</v>
      </c>
      <c r="V78" s="3" t="s">
        <v>177</v>
      </c>
      <c r="W78" s="71" t="s">
        <v>575</v>
      </c>
      <c r="X78" s="27"/>
    </row>
    <row r="79" spans="1:24" ht="32.25" customHeight="1" x14ac:dyDescent="0.3">
      <c r="A79" s="43">
        <f t="shared" si="19"/>
        <v>68</v>
      </c>
      <c r="B79" s="31" t="s">
        <v>280</v>
      </c>
      <c r="C79" s="3" t="s">
        <v>404</v>
      </c>
      <c r="D79" s="3" t="s">
        <v>155</v>
      </c>
      <c r="E79" s="3" t="s">
        <v>315</v>
      </c>
      <c r="F79" s="105">
        <v>43733</v>
      </c>
      <c r="G79" s="114">
        <f ca="1">DATEDIF(F79,$W$8,"Y")</f>
        <v>5</v>
      </c>
      <c r="H79" s="19" t="s">
        <v>248</v>
      </c>
      <c r="I79" s="19" t="s">
        <v>248</v>
      </c>
      <c r="J79" s="19" t="s">
        <v>248</v>
      </c>
      <c r="K79" s="19" t="s">
        <v>248</v>
      </c>
      <c r="L79" s="19" t="s">
        <v>248</v>
      </c>
      <c r="M79" s="53" t="s">
        <v>520</v>
      </c>
      <c r="N79" s="45">
        <f>FIND("/",M79,1)</f>
        <v>2</v>
      </c>
      <c r="O79" s="115" t="e">
        <f>VALUE(LEFT(M79,N79-1))</f>
        <v>#VALUE!</v>
      </c>
      <c r="P79" s="49">
        <v>9591.9</v>
      </c>
      <c r="Q79" s="49">
        <v>1454</v>
      </c>
      <c r="R79" s="7">
        <f>Q79/P79</f>
        <v>0.15158623421845516</v>
      </c>
      <c r="S79" s="49">
        <v>0</v>
      </c>
      <c r="T79" s="7">
        <f>S79/P79</f>
        <v>0</v>
      </c>
      <c r="U79" s="31" t="s">
        <v>248</v>
      </c>
      <c r="V79" s="3" t="s">
        <v>177</v>
      </c>
      <c r="W79" s="68" t="s">
        <v>382</v>
      </c>
      <c r="X79" s="27"/>
    </row>
    <row r="80" spans="1:24" ht="32.25" customHeight="1" x14ac:dyDescent="0.3">
      <c r="A80" s="43">
        <f t="shared" si="19"/>
        <v>69</v>
      </c>
      <c r="B80" s="31" t="s">
        <v>280</v>
      </c>
      <c r="C80" s="3" t="s">
        <v>460</v>
      </c>
      <c r="D80" s="3" t="s">
        <v>158</v>
      </c>
      <c r="E80" s="3" t="s">
        <v>315</v>
      </c>
      <c r="F80" s="105">
        <v>43733</v>
      </c>
      <c r="G80" s="114">
        <f ca="1">DATEDIF(F80,$W$8,"Y")</f>
        <v>5</v>
      </c>
      <c r="H80" s="19" t="s">
        <v>248</v>
      </c>
      <c r="I80" s="19" t="s">
        <v>248</v>
      </c>
      <c r="J80" s="19" t="s">
        <v>248</v>
      </c>
      <c r="K80" s="19" t="s">
        <v>248</v>
      </c>
      <c r="L80" s="19" t="s">
        <v>248</v>
      </c>
      <c r="M80" s="53" t="s">
        <v>521</v>
      </c>
      <c r="N80" s="45">
        <f>FIND("/",M80,1)</f>
        <v>2</v>
      </c>
      <c r="O80" s="115" t="e">
        <f>VALUE(LEFT(M80,N80-1))</f>
        <v>#VALUE!</v>
      </c>
      <c r="P80" s="49">
        <v>40393</v>
      </c>
      <c r="Q80" s="49">
        <v>6176.73</v>
      </c>
      <c r="R80" s="7">
        <f>Q80/P80</f>
        <v>0.15291585175649244</v>
      </c>
      <c r="S80" s="49">
        <v>0</v>
      </c>
      <c r="T80" s="7">
        <f>S80/P80</f>
        <v>0</v>
      </c>
      <c r="U80" s="31" t="s">
        <v>248</v>
      </c>
      <c r="V80" s="3" t="s">
        <v>177</v>
      </c>
      <c r="W80" s="68" t="s">
        <v>382</v>
      </c>
      <c r="X80" s="27"/>
    </row>
    <row r="81" spans="1:24" ht="32.25" customHeight="1" x14ac:dyDescent="0.3">
      <c r="A81" s="43">
        <f t="shared" si="19"/>
        <v>70</v>
      </c>
      <c r="B81" s="31" t="s">
        <v>280</v>
      </c>
      <c r="C81" s="3" t="s">
        <v>390</v>
      </c>
      <c r="D81" s="3" t="s">
        <v>463</v>
      </c>
      <c r="E81" s="3" t="s">
        <v>315</v>
      </c>
      <c r="F81" s="105">
        <v>42886</v>
      </c>
      <c r="G81" s="114">
        <f ca="1">DATEDIF(F81,$W$8,"Y")</f>
        <v>7</v>
      </c>
      <c r="H81" s="19" t="s">
        <v>248</v>
      </c>
      <c r="I81" s="19" t="s">
        <v>248</v>
      </c>
      <c r="J81" s="19" t="s">
        <v>248</v>
      </c>
      <c r="K81" s="19" t="s">
        <v>248</v>
      </c>
      <c r="L81" s="19" t="s">
        <v>248</v>
      </c>
      <c r="M81" s="53" t="s">
        <v>577</v>
      </c>
      <c r="N81" s="45">
        <f>FIND("/",M81,1)</f>
        <v>2</v>
      </c>
      <c r="O81" s="115" t="e">
        <f>VALUE(LEFT(M81,N81-1))</f>
        <v>#VALUE!</v>
      </c>
      <c r="P81" s="49">
        <v>11685</v>
      </c>
      <c r="Q81" s="49">
        <v>6244</v>
      </c>
      <c r="R81" s="7">
        <f>Q81/P81</f>
        <v>0.53436029097133075</v>
      </c>
      <c r="S81" s="49">
        <v>0</v>
      </c>
      <c r="T81" s="7">
        <f>S81/P81</f>
        <v>0</v>
      </c>
      <c r="U81" s="16" t="s">
        <v>304</v>
      </c>
      <c r="V81" s="3" t="s">
        <v>177</v>
      </c>
      <c r="W81" s="69"/>
      <c r="X81" s="27"/>
    </row>
    <row r="82" spans="1:24" ht="32.25" customHeight="1" x14ac:dyDescent="0.3">
      <c r="A82" s="43">
        <f t="shared" si="19"/>
        <v>71</v>
      </c>
      <c r="B82" s="31" t="s">
        <v>280</v>
      </c>
      <c r="C82" s="3" t="s">
        <v>387</v>
      </c>
      <c r="D82" s="3" t="s">
        <v>153</v>
      </c>
      <c r="E82" s="3" t="s">
        <v>318</v>
      </c>
      <c r="F82" s="105">
        <v>42888</v>
      </c>
      <c r="G82" s="114">
        <f t="shared" ca="1" si="20"/>
        <v>7</v>
      </c>
      <c r="H82" s="105">
        <v>44680</v>
      </c>
      <c r="I82" s="19" t="s">
        <v>248</v>
      </c>
      <c r="J82" s="19" t="s">
        <v>248</v>
      </c>
      <c r="K82" s="19" t="s">
        <v>248</v>
      </c>
      <c r="L82" s="19" t="s">
        <v>248</v>
      </c>
      <c r="M82" s="50" t="s">
        <v>423</v>
      </c>
      <c r="N82" s="45">
        <f t="shared" ref="N82:N129" si="21">FIND("/",M82,1)</f>
        <v>3</v>
      </c>
      <c r="O82" s="115">
        <f t="shared" ref="O82:O129" si="22">VALUE(LEFT(M82,N82-1))</f>
        <v>69</v>
      </c>
      <c r="P82" s="49">
        <v>5002</v>
      </c>
      <c r="Q82" s="49">
        <v>4212.3</v>
      </c>
      <c r="R82" s="7">
        <f t="shared" si="17"/>
        <v>0.84212315073970412</v>
      </c>
      <c r="S82" s="49">
        <v>1322</v>
      </c>
      <c r="T82" s="7">
        <f t="shared" si="18"/>
        <v>0.26429428228708518</v>
      </c>
      <c r="U82" s="16" t="s">
        <v>221</v>
      </c>
      <c r="V82" s="3" t="s">
        <v>177</v>
      </c>
      <c r="W82" s="69"/>
      <c r="X82" s="27"/>
    </row>
    <row r="83" spans="1:24" ht="32.25" customHeight="1" x14ac:dyDescent="0.3">
      <c r="A83" s="43">
        <f t="shared" si="19"/>
        <v>72</v>
      </c>
      <c r="B83" s="31" t="s">
        <v>280</v>
      </c>
      <c r="C83" s="3" t="s">
        <v>405</v>
      </c>
      <c r="D83" s="3" t="s">
        <v>174</v>
      </c>
      <c r="E83" s="3" t="s">
        <v>315</v>
      </c>
      <c r="F83" s="105">
        <v>44173</v>
      </c>
      <c r="G83" s="114">
        <f t="shared" ca="1" si="20"/>
        <v>4</v>
      </c>
      <c r="H83" s="19" t="s">
        <v>248</v>
      </c>
      <c r="I83" s="19" t="s">
        <v>248</v>
      </c>
      <c r="J83" s="19" t="s">
        <v>248</v>
      </c>
      <c r="K83" s="19" t="s">
        <v>248</v>
      </c>
      <c r="L83" s="19" t="s">
        <v>248</v>
      </c>
      <c r="M83" s="53" t="s">
        <v>479</v>
      </c>
      <c r="N83" s="45">
        <f t="shared" si="21"/>
        <v>4</v>
      </c>
      <c r="O83" s="115">
        <f t="shared" si="22"/>
        <v>198</v>
      </c>
      <c r="P83" s="49">
        <v>55042</v>
      </c>
      <c r="Q83" s="49">
        <v>8410.11</v>
      </c>
      <c r="R83" s="7">
        <f t="shared" si="17"/>
        <v>0.15279441154027834</v>
      </c>
      <c r="S83" s="49">
        <v>0</v>
      </c>
      <c r="T83" s="7">
        <f t="shared" si="18"/>
        <v>0</v>
      </c>
      <c r="U83" s="16" t="s">
        <v>207</v>
      </c>
      <c r="V83" s="3" t="s">
        <v>177</v>
      </c>
      <c r="W83" s="69"/>
      <c r="X83" s="27"/>
    </row>
    <row r="84" spans="1:24" ht="32.25" customHeight="1" x14ac:dyDescent="0.3">
      <c r="A84" s="43">
        <f t="shared" si="19"/>
        <v>73</v>
      </c>
      <c r="B84" s="31" t="s">
        <v>280</v>
      </c>
      <c r="C84" s="3" t="s">
        <v>459</v>
      </c>
      <c r="D84" s="3" t="s">
        <v>172</v>
      </c>
      <c r="E84" s="3" t="s">
        <v>315</v>
      </c>
      <c r="F84" s="121" t="s">
        <v>531</v>
      </c>
      <c r="G84" s="114" t="e">
        <f t="shared" ca="1" si="20"/>
        <v>#VALUE!</v>
      </c>
      <c r="H84" s="19" t="s">
        <v>248</v>
      </c>
      <c r="I84" s="19" t="s">
        <v>248</v>
      </c>
      <c r="J84" s="19" t="s">
        <v>248</v>
      </c>
      <c r="K84" s="19" t="s">
        <v>248</v>
      </c>
      <c r="L84" s="19" t="s">
        <v>248</v>
      </c>
      <c r="M84" s="51" t="s">
        <v>576</v>
      </c>
      <c r="N84" s="45" t="e">
        <f t="shared" si="21"/>
        <v>#VALUE!</v>
      </c>
      <c r="O84" s="115" t="e">
        <f t="shared" si="22"/>
        <v>#VALUE!</v>
      </c>
      <c r="P84" s="150">
        <v>15141</v>
      </c>
      <c r="Q84" s="151">
        <v>0</v>
      </c>
      <c r="R84" s="7">
        <f t="shared" si="17"/>
        <v>0</v>
      </c>
      <c r="S84" s="151">
        <v>0</v>
      </c>
      <c r="T84" s="7">
        <f t="shared" si="18"/>
        <v>0</v>
      </c>
      <c r="U84" s="19" t="s">
        <v>248</v>
      </c>
      <c r="V84" s="3" t="s">
        <v>177</v>
      </c>
      <c r="W84" s="68" t="s">
        <v>574</v>
      </c>
      <c r="X84" s="27" t="s">
        <v>382</v>
      </c>
    </row>
    <row r="85" spans="1:24" ht="32.25" customHeight="1" x14ac:dyDescent="0.3">
      <c r="A85" s="43">
        <f t="shared" si="19"/>
        <v>74</v>
      </c>
      <c r="B85" s="31" t="s">
        <v>389</v>
      </c>
      <c r="C85" s="3" t="s">
        <v>285</v>
      </c>
      <c r="D85" s="3" t="s">
        <v>461</v>
      </c>
      <c r="E85" s="3" t="s">
        <v>260</v>
      </c>
      <c r="F85" s="105">
        <v>43447</v>
      </c>
      <c r="G85" s="114">
        <f t="shared" ca="1" si="20"/>
        <v>6</v>
      </c>
      <c r="H85" s="105">
        <v>44040</v>
      </c>
      <c r="I85" s="105">
        <v>44393</v>
      </c>
      <c r="J85" s="105">
        <v>45505</v>
      </c>
      <c r="K85" s="105">
        <v>43152</v>
      </c>
      <c r="L85" s="105">
        <v>44056</v>
      </c>
      <c r="M85" s="50" t="s">
        <v>394</v>
      </c>
      <c r="N85" s="45">
        <f t="shared" si="21"/>
        <v>4</v>
      </c>
      <c r="O85" s="115">
        <f t="shared" si="22"/>
        <v>192</v>
      </c>
      <c r="P85" s="49">
        <v>9751</v>
      </c>
      <c r="Q85" s="49">
        <v>9751</v>
      </c>
      <c r="R85" s="7">
        <f t="shared" si="17"/>
        <v>1</v>
      </c>
      <c r="S85" s="49">
        <v>9751</v>
      </c>
      <c r="T85" s="7">
        <f t="shared" si="18"/>
        <v>1</v>
      </c>
      <c r="U85" s="22" t="s">
        <v>309</v>
      </c>
      <c r="V85" s="121" t="s">
        <v>593</v>
      </c>
      <c r="W85" s="69"/>
      <c r="X85" s="27"/>
    </row>
    <row r="86" spans="1:24" ht="32.25" customHeight="1" x14ac:dyDescent="0.3">
      <c r="A86" s="43">
        <f t="shared" si="19"/>
        <v>75</v>
      </c>
      <c r="B86" s="31" t="s">
        <v>389</v>
      </c>
      <c r="C86" s="3" t="s">
        <v>395</v>
      </c>
      <c r="D86" s="3" t="s">
        <v>462</v>
      </c>
      <c r="E86" s="3" t="s">
        <v>319</v>
      </c>
      <c r="F86" s="105">
        <v>43781</v>
      </c>
      <c r="G86" s="114">
        <f t="shared" ca="1" si="20"/>
        <v>5</v>
      </c>
      <c r="H86" s="105">
        <v>44139</v>
      </c>
      <c r="I86" s="105">
        <v>45302</v>
      </c>
      <c r="J86" s="3" t="s">
        <v>248</v>
      </c>
      <c r="K86" s="105">
        <v>44560</v>
      </c>
      <c r="L86" s="105">
        <v>45092</v>
      </c>
      <c r="M86" s="50" t="s">
        <v>384</v>
      </c>
      <c r="N86" s="45">
        <f t="shared" si="21"/>
        <v>3</v>
      </c>
      <c r="O86" s="115">
        <f t="shared" si="22"/>
        <v>84</v>
      </c>
      <c r="P86" s="49">
        <v>4493</v>
      </c>
      <c r="Q86" s="49">
        <v>4493</v>
      </c>
      <c r="R86" s="7">
        <f t="shared" si="17"/>
        <v>1</v>
      </c>
      <c r="S86" s="49">
        <v>4493</v>
      </c>
      <c r="T86" s="7">
        <f t="shared" si="18"/>
        <v>1</v>
      </c>
      <c r="U86" s="22" t="s">
        <v>229</v>
      </c>
      <c r="V86" s="121" t="s">
        <v>594</v>
      </c>
      <c r="W86" s="69"/>
      <c r="X86" s="27"/>
    </row>
    <row r="87" spans="1:24" ht="32.25" customHeight="1" x14ac:dyDescent="0.3">
      <c r="A87" s="43">
        <f t="shared" si="19"/>
        <v>76</v>
      </c>
      <c r="B87" s="31" t="s">
        <v>269</v>
      </c>
      <c r="C87" s="3" t="s">
        <v>354</v>
      </c>
      <c r="D87" s="54" t="s">
        <v>290</v>
      </c>
      <c r="E87" s="3" t="s">
        <v>319</v>
      </c>
      <c r="F87" s="122">
        <v>43959</v>
      </c>
      <c r="G87" s="114">
        <f t="shared" ca="1" si="20"/>
        <v>4</v>
      </c>
      <c r="H87" s="19" t="s">
        <v>498</v>
      </c>
      <c r="I87" s="19" t="s">
        <v>504</v>
      </c>
      <c r="J87" s="3" t="s">
        <v>248</v>
      </c>
      <c r="K87" s="3" t="s">
        <v>248</v>
      </c>
      <c r="L87" s="3" t="s">
        <v>248</v>
      </c>
      <c r="M87" s="48" t="s">
        <v>327</v>
      </c>
      <c r="N87" s="45">
        <f t="shared" si="21"/>
        <v>3</v>
      </c>
      <c r="O87" s="115">
        <f t="shared" si="22"/>
        <v>25</v>
      </c>
      <c r="P87" s="49">
        <v>1708.2</v>
      </c>
      <c r="Q87" s="49">
        <v>1708</v>
      </c>
      <c r="R87" s="7">
        <f t="shared" si="17"/>
        <v>0.9998829176911368</v>
      </c>
      <c r="S87" s="49">
        <v>1708</v>
      </c>
      <c r="T87" s="7">
        <f t="shared" si="18"/>
        <v>0.9998829176911368</v>
      </c>
      <c r="U87" s="10" t="s">
        <v>219</v>
      </c>
      <c r="V87" s="3" t="s">
        <v>81</v>
      </c>
      <c r="W87" s="69"/>
      <c r="X87" s="27"/>
    </row>
    <row r="88" spans="1:24" ht="32.25" customHeight="1" x14ac:dyDescent="0.3">
      <c r="A88" s="43">
        <f t="shared" si="19"/>
        <v>77</v>
      </c>
      <c r="B88" s="31" t="s">
        <v>252</v>
      </c>
      <c r="C88" s="3" t="s">
        <v>362</v>
      </c>
      <c r="D88" s="3" t="s">
        <v>289</v>
      </c>
      <c r="E88" s="3" t="s">
        <v>260</v>
      </c>
      <c r="F88" s="121" t="s">
        <v>531</v>
      </c>
      <c r="G88" s="114" t="e">
        <f t="shared" ca="1" si="20"/>
        <v>#VALUE!</v>
      </c>
      <c r="H88" s="105">
        <v>43613</v>
      </c>
      <c r="I88" s="105">
        <v>43949</v>
      </c>
      <c r="J88" s="105">
        <v>44025</v>
      </c>
      <c r="K88" s="3"/>
      <c r="L88" s="105">
        <v>42684</v>
      </c>
      <c r="M88" s="50" t="s">
        <v>584</v>
      </c>
      <c r="N88" s="45">
        <f t="shared" si="21"/>
        <v>4</v>
      </c>
      <c r="O88" s="115">
        <f t="shared" si="22"/>
        <v>800</v>
      </c>
      <c r="P88" s="49">
        <v>23468</v>
      </c>
      <c r="Q88" s="49">
        <v>0</v>
      </c>
      <c r="R88" s="7">
        <f t="shared" si="17"/>
        <v>0</v>
      </c>
      <c r="S88" s="49">
        <v>23468</v>
      </c>
      <c r="T88" s="7">
        <f t="shared" si="18"/>
        <v>1</v>
      </c>
      <c r="U88" s="13" t="s">
        <v>310</v>
      </c>
      <c r="V88" s="3" t="s">
        <v>90</v>
      </c>
      <c r="W88" s="69"/>
      <c r="X88" s="27"/>
    </row>
    <row r="89" spans="1:24" ht="32.25" customHeight="1" x14ac:dyDescent="0.3">
      <c r="A89" s="43">
        <f t="shared" si="19"/>
        <v>78</v>
      </c>
      <c r="B89" s="31" t="s">
        <v>252</v>
      </c>
      <c r="C89" s="3" t="s">
        <v>371</v>
      </c>
      <c r="D89" s="3" t="s">
        <v>288</v>
      </c>
      <c r="E89" s="3" t="s">
        <v>260</v>
      </c>
      <c r="F89" s="121" t="s">
        <v>531</v>
      </c>
      <c r="G89" s="114" t="e">
        <f t="shared" ca="1" si="20"/>
        <v>#VALUE!</v>
      </c>
      <c r="H89" s="105">
        <v>43600</v>
      </c>
      <c r="I89" s="105">
        <v>44264</v>
      </c>
      <c r="J89" s="105">
        <v>44456</v>
      </c>
      <c r="K89" s="3"/>
      <c r="L89" s="105">
        <v>42684</v>
      </c>
      <c r="M89" s="50" t="s">
        <v>585</v>
      </c>
      <c r="N89" s="45">
        <f t="shared" si="21"/>
        <v>4</v>
      </c>
      <c r="O89" s="115">
        <f t="shared" si="22"/>
        <v>514</v>
      </c>
      <c r="P89" s="49">
        <v>13590</v>
      </c>
      <c r="Q89" s="49">
        <v>0</v>
      </c>
      <c r="R89" s="7">
        <f t="shared" si="17"/>
        <v>0</v>
      </c>
      <c r="S89" s="49">
        <v>13590</v>
      </c>
      <c r="T89" s="7">
        <f t="shared" si="18"/>
        <v>1</v>
      </c>
      <c r="U89" s="17" t="s">
        <v>311</v>
      </c>
      <c r="V89" s="3" t="s">
        <v>90</v>
      </c>
      <c r="W89" s="69"/>
      <c r="X89" s="27"/>
    </row>
    <row r="90" spans="1:24" ht="32.25" customHeight="1" x14ac:dyDescent="0.3">
      <c r="A90" s="43">
        <f t="shared" si="19"/>
        <v>79</v>
      </c>
      <c r="B90" s="31" t="s">
        <v>252</v>
      </c>
      <c r="C90" s="3" t="s">
        <v>246</v>
      </c>
      <c r="D90" s="3" t="s">
        <v>150</v>
      </c>
      <c r="E90" s="3" t="s">
        <v>260</v>
      </c>
      <c r="F90" s="121" t="s">
        <v>531</v>
      </c>
      <c r="G90" s="114" t="e">
        <f t="shared" ca="1" si="20"/>
        <v>#VALUE!</v>
      </c>
      <c r="H90" s="105">
        <v>41723</v>
      </c>
      <c r="I90" s="105">
        <v>44026</v>
      </c>
      <c r="J90" s="105">
        <v>44644</v>
      </c>
      <c r="K90" s="105">
        <v>41122</v>
      </c>
      <c r="L90" s="105">
        <v>44026</v>
      </c>
      <c r="M90" s="48" t="s">
        <v>586</v>
      </c>
      <c r="N90" s="45">
        <f t="shared" si="21"/>
        <v>4</v>
      </c>
      <c r="O90" s="115">
        <f t="shared" si="22"/>
        <v>182</v>
      </c>
      <c r="P90" s="49">
        <v>7359.6</v>
      </c>
      <c r="Q90" s="49">
        <v>0</v>
      </c>
      <c r="R90" s="7">
        <f t="shared" si="17"/>
        <v>0</v>
      </c>
      <c r="S90" s="49">
        <v>7359.6</v>
      </c>
      <c r="T90" s="7">
        <f t="shared" si="18"/>
        <v>1</v>
      </c>
      <c r="U90" s="13" t="s">
        <v>312</v>
      </c>
      <c r="V90" s="3" t="s">
        <v>87</v>
      </c>
      <c r="W90" s="71" t="s">
        <v>421</v>
      </c>
      <c r="X90" s="27"/>
    </row>
    <row r="91" spans="1:24" ht="32.25" customHeight="1" x14ac:dyDescent="0.3">
      <c r="A91" s="43">
        <f t="shared" si="19"/>
        <v>80</v>
      </c>
      <c r="B91" s="31" t="s">
        <v>252</v>
      </c>
      <c r="C91" s="3" t="s">
        <v>267</v>
      </c>
      <c r="D91" s="3" t="s">
        <v>135</v>
      </c>
      <c r="E91" s="3" t="s">
        <v>318</v>
      </c>
      <c r="F91" s="121" t="s">
        <v>531</v>
      </c>
      <c r="G91" s="114" t="e">
        <f t="shared" ca="1" si="20"/>
        <v>#VALUE!</v>
      </c>
      <c r="H91" s="105">
        <v>37767</v>
      </c>
      <c r="I91" s="19" t="s">
        <v>248</v>
      </c>
      <c r="J91" s="19" t="s">
        <v>248</v>
      </c>
      <c r="K91" s="19" t="s">
        <v>248</v>
      </c>
      <c r="L91" s="19" t="s">
        <v>248</v>
      </c>
      <c r="M91" s="53" t="s">
        <v>522</v>
      </c>
      <c r="N91" s="45">
        <f t="shared" si="21"/>
        <v>2</v>
      </c>
      <c r="O91" s="115" t="e">
        <f t="shared" si="22"/>
        <v>#VALUE!</v>
      </c>
      <c r="P91" s="49">
        <v>13363</v>
      </c>
      <c r="Q91" s="49">
        <v>0</v>
      </c>
      <c r="R91" s="7">
        <f t="shared" si="17"/>
        <v>0</v>
      </c>
      <c r="S91" s="49">
        <v>0</v>
      </c>
      <c r="T91" s="7">
        <f t="shared" si="18"/>
        <v>0</v>
      </c>
      <c r="U91" s="15" t="s">
        <v>248</v>
      </c>
      <c r="V91" s="3" t="s">
        <v>105</v>
      </c>
      <c r="W91" s="68" t="s">
        <v>382</v>
      </c>
      <c r="X91" s="27" t="s">
        <v>346</v>
      </c>
    </row>
    <row r="92" spans="1:24" ht="32.25" customHeight="1" x14ac:dyDescent="0.3">
      <c r="A92" s="43">
        <f t="shared" si="19"/>
        <v>81</v>
      </c>
      <c r="B92" s="31" t="s">
        <v>252</v>
      </c>
      <c r="C92" s="125" t="s">
        <v>583</v>
      </c>
      <c r="D92" s="31" t="s">
        <v>189</v>
      </c>
      <c r="E92" s="3" t="s">
        <v>318</v>
      </c>
      <c r="F92" s="19" t="s">
        <v>481</v>
      </c>
      <c r="G92" s="114">
        <f t="shared" ca="1" si="20"/>
        <v>7</v>
      </c>
      <c r="H92" s="122">
        <v>45632</v>
      </c>
      <c r="I92" s="19" t="s">
        <v>248</v>
      </c>
      <c r="J92" s="19" t="s">
        <v>248</v>
      </c>
      <c r="K92" s="105">
        <v>43931</v>
      </c>
      <c r="L92" s="105">
        <v>44560</v>
      </c>
      <c r="M92" s="53" t="s">
        <v>587</v>
      </c>
      <c r="N92" s="45">
        <f t="shared" si="21"/>
        <v>4</v>
      </c>
      <c r="O92" s="115">
        <f t="shared" si="22"/>
        <v>283</v>
      </c>
      <c r="P92" s="49">
        <v>12406.4</v>
      </c>
      <c r="Q92" s="116">
        <v>9940.36</v>
      </c>
      <c r="R92" s="117">
        <f t="shared" si="17"/>
        <v>0.80122839824606662</v>
      </c>
      <c r="S92" s="116">
        <v>4249.3500000000004</v>
      </c>
      <c r="T92" s="118">
        <f t="shared" si="18"/>
        <v>0.34251273536239363</v>
      </c>
      <c r="U92" s="15" t="s">
        <v>248</v>
      </c>
      <c r="V92" s="3" t="s">
        <v>87</v>
      </c>
      <c r="W92" s="71" t="s">
        <v>421</v>
      </c>
      <c r="X92" s="27"/>
    </row>
    <row r="93" spans="1:24" ht="32.25" customHeight="1" x14ac:dyDescent="0.3">
      <c r="A93" s="43">
        <f t="shared" si="19"/>
        <v>82</v>
      </c>
      <c r="B93" s="31" t="s">
        <v>252</v>
      </c>
      <c r="C93" s="31" t="s">
        <v>468</v>
      </c>
      <c r="D93" s="31" t="s">
        <v>469</v>
      </c>
      <c r="E93" s="3" t="s">
        <v>315</v>
      </c>
      <c r="F93" s="105">
        <v>44642</v>
      </c>
      <c r="G93" s="114">
        <f t="shared" ca="1" si="20"/>
        <v>2</v>
      </c>
      <c r="H93" s="19" t="s">
        <v>248</v>
      </c>
      <c r="I93" s="19" t="s">
        <v>248</v>
      </c>
      <c r="J93" s="19" t="s">
        <v>248</v>
      </c>
      <c r="K93" s="19" t="s">
        <v>248</v>
      </c>
      <c r="L93" s="19" t="s">
        <v>248</v>
      </c>
      <c r="M93" s="53" t="s">
        <v>523</v>
      </c>
      <c r="N93" s="45">
        <f t="shared" si="21"/>
        <v>2</v>
      </c>
      <c r="O93" s="115" t="e">
        <f t="shared" si="22"/>
        <v>#VALUE!</v>
      </c>
      <c r="P93" s="49">
        <v>11783.4</v>
      </c>
      <c r="Q93" s="116">
        <v>0</v>
      </c>
      <c r="R93" s="118">
        <f t="shared" si="17"/>
        <v>0</v>
      </c>
      <c r="S93" s="116">
        <v>0</v>
      </c>
      <c r="T93" s="118">
        <f t="shared" si="18"/>
        <v>0</v>
      </c>
      <c r="U93" s="15" t="s">
        <v>248</v>
      </c>
      <c r="V93" s="3" t="s">
        <v>87</v>
      </c>
      <c r="W93" s="68" t="s">
        <v>382</v>
      </c>
      <c r="X93" s="27"/>
    </row>
    <row r="94" spans="1:24" ht="32.25" customHeight="1" x14ac:dyDescent="0.3">
      <c r="A94" s="43">
        <f t="shared" si="19"/>
        <v>83</v>
      </c>
      <c r="B94" s="31" t="s">
        <v>266</v>
      </c>
      <c r="C94" s="3" t="s">
        <v>352</v>
      </c>
      <c r="D94" s="3" t="s">
        <v>154</v>
      </c>
      <c r="E94" s="3" t="s">
        <v>318</v>
      </c>
      <c r="F94" s="121" t="s">
        <v>531</v>
      </c>
      <c r="G94" s="114" t="e">
        <f t="shared" ca="1" si="20"/>
        <v>#VALUE!</v>
      </c>
      <c r="H94" s="105">
        <v>42853</v>
      </c>
      <c r="I94" s="3" t="s">
        <v>248</v>
      </c>
      <c r="J94" s="3" t="s">
        <v>248</v>
      </c>
      <c r="K94" s="105">
        <v>43384</v>
      </c>
      <c r="L94" s="105">
        <v>45071</v>
      </c>
      <c r="M94" s="48" t="s">
        <v>332</v>
      </c>
      <c r="N94" s="45">
        <f t="shared" si="21"/>
        <v>4</v>
      </c>
      <c r="O94" s="115">
        <f t="shared" si="22"/>
        <v>341</v>
      </c>
      <c r="P94" s="49">
        <v>13756.65</v>
      </c>
      <c r="Q94" s="49">
        <v>13168.99</v>
      </c>
      <c r="R94" s="7">
        <f t="shared" si="17"/>
        <v>0.95728175100769441</v>
      </c>
      <c r="S94" s="49">
        <v>6246.9</v>
      </c>
      <c r="T94" s="7">
        <f t="shared" si="18"/>
        <v>0.45410038054322815</v>
      </c>
      <c r="U94" s="16" t="s">
        <v>305</v>
      </c>
      <c r="V94" s="3" t="s">
        <v>106</v>
      </c>
      <c r="W94" s="71" t="s">
        <v>421</v>
      </c>
      <c r="X94" s="27"/>
    </row>
    <row r="95" spans="1:24" ht="32.25" customHeight="1" x14ac:dyDescent="0.3">
      <c r="A95" s="43">
        <f t="shared" si="19"/>
        <v>84</v>
      </c>
      <c r="B95" s="31" t="s">
        <v>266</v>
      </c>
      <c r="C95" s="3" t="s">
        <v>383</v>
      </c>
      <c r="D95" s="3" t="s">
        <v>166</v>
      </c>
      <c r="E95" s="3" t="s">
        <v>318</v>
      </c>
      <c r="F95" s="19" t="s">
        <v>493</v>
      </c>
      <c r="G95" s="114">
        <f ca="1">DATEDIF(F95,$W$8,"Y")</f>
        <v>3</v>
      </c>
      <c r="H95" s="105">
        <v>45065</v>
      </c>
      <c r="I95" s="3" t="s">
        <v>248</v>
      </c>
      <c r="J95" s="3" t="s">
        <v>248</v>
      </c>
      <c r="K95" s="3" t="s">
        <v>248</v>
      </c>
      <c r="L95" s="3" t="s">
        <v>248</v>
      </c>
      <c r="M95" s="50" t="s">
        <v>430</v>
      </c>
      <c r="N95" s="45">
        <f>FIND("/",M95,1)</f>
        <v>3</v>
      </c>
      <c r="O95" s="115">
        <f>VALUE(LEFT(M95,N95-1))</f>
        <v>47</v>
      </c>
      <c r="P95" s="49">
        <v>3479.16</v>
      </c>
      <c r="Q95" s="49">
        <v>3479.16</v>
      </c>
      <c r="R95" s="7">
        <f>Q95/P95</f>
        <v>1</v>
      </c>
      <c r="S95" s="49">
        <v>3010.3</v>
      </c>
      <c r="T95" s="7">
        <f>S95/P95</f>
        <v>0.86523758608399737</v>
      </c>
      <c r="U95" s="18" t="s">
        <v>508</v>
      </c>
      <c r="V95" s="3" t="s">
        <v>106</v>
      </c>
      <c r="W95" s="71" t="s">
        <v>418</v>
      </c>
      <c r="X95" s="27"/>
    </row>
    <row r="96" spans="1:24" ht="32.25" customHeight="1" x14ac:dyDescent="0.3">
      <c r="A96" s="43">
        <f t="shared" si="19"/>
        <v>85</v>
      </c>
      <c r="B96" s="31" t="s">
        <v>266</v>
      </c>
      <c r="C96" s="3" t="s">
        <v>406</v>
      </c>
      <c r="D96" s="3" t="s">
        <v>184</v>
      </c>
      <c r="E96" s="3" t="s">
        <v>315</v>
      </c>
      <c r="F96" s="105">
        <v>42881</v>
      </c>
      <c r="G96" s="114">
        <f t="shared" ca="1" si="20"/>
        <v>7</v>
      </c>
      <c r="H96" s="3" t="s">
        <v>248</v>
      </c>
      <c r="I96" s="3" t="s">
        <v>248</v>
      </c>
      <c r="J96" s="3" t="s">
        <v>248</v>
      </c>
      <c r="K96" s="105">
        <v>44911</v>
      </c>
      <c r="L96" s="3" t="s">
        <v>248</v>
      </c>
      <c r="M96" s="50" t="s">
        <v>412</v>
      </c>
      <c r="N96" s="45">
        <f t="shared" si="21"/>
        <v>4</v>
      </c>
      <c r="O96" s="115">
        <f t="shared" si="22"/>
        <v>396</v>
      </c>
      <c r="P96" s="49">
        <v>22851</v>
      </c>
      <c r="Q96" s="49">
        <v>9329.17</v>
      </c>
      <c r="R96" s="7">
        <f t="shared" si="17"/>
        <v>0.40826090761892259</v>
      </c>
      <c r="S96" s="49">
        <v>2111.19</v>
      </c>
      <c r="T96" s="7">
        <f t="shared" si="18"/>
        <v>9.238939214914009E-2</v>
      </c>
      <c r="U96" s="22" t="s">
        <v>211</v>
      </c>
      <c r="V96" s="3" t="s">
        <v>106</v>
      </c>
      <c r="W96" s="71" t="s">
        <v>421</v>
      </c>
      <c r="X96" s="27"/>
    </row>
    <row r="97" spans="1:25" ht="32.25" customHeight="1" x14ac:dyDescent="0.3">
      <c r="A97" s="43">
        <f t="shared" si="19"/>
        <v>86</v>
      </c>
      <c r="B97" s="31" t="s">
        <v>254</v>
      </c>
      <c r="C97" s="3" t="s">
        <v>264</v>
      </c>
      <c r="D97" s="3" t="s">
        <v>65</v>
      </c>
      <c r="E97" s="3" t="s">
        <v>315</v>
      </c>
      <c r="F97" s="121" t="s">
        <v>531</v>
      </c>
      <c r="G97" s="114" t="e">
        <f ca="1">DATEDIF(F97,$W$8,"Y")</f>
        <v>#VALUE!</v>
      </c>
      <c r="H97" s="56" t="s">
        <v>194</v>
      </c>
      <c r="I97" s="57" t="s">
        <v>248</v>
      </c>
      <c r="J97" s="19" t="s">
        <v>248</v>
      </c>
      <c r="K97" s="19" t="s">
        <v>248</v>
      </c>
      <c r="L97" s="19" t="s">
        <v>248</v>
      </c>
      <c r="M97" s="51" t="s">
        <v>567</v>
      </c>
      <c r="N97" s="45" t="e">
        <f>FIND("/",M97,1)</f>
        <v>#VALUE!</v>
      </c>
      <c r="O97" s="115" t="e">
        <f>VALUE(LEFT(M97,N97-1))</f>
        <v>#VALUE!</v>
      </c>
      <c r="P97" s="80">
        <v>13789.8</v>
      </c>
      <c r="Q97" s="81">
        <v>0</v>
      </c>
      <c r="R97" s="79">
        <f>Q97/P97</f>
        <v>0</v>
      </c>
      <c r="S97" s="81">
        <v>0</v>
      </c>
      <c r="T97" s="7">
        <f>S97/P97</f>
        <v>0</v>
      </c>
      <c r="U97" s="11" t="s">
        <v>209</v>
      </c>
      <c r="V97" s="19" t="s">
        <v>98</v>
      </c>
      <c r="W97" s="68" t="s">
        <v>286</v>
      </c>
      <c r="X97" s="21" t="s">
        <v>298</v>
      </c>
      <c r="Y97" s="21"/>
    </row>
    <row r="98" spans="1:25" ht="32.25" customHeight="1" x14ac:dyDescent="0.3">
      <c r="A98" s="43">
        <f t="shared" si="19"/>
        <v>87</v>
      </c>
      <c r="B98" s="31" t="s">
        <v>254</v>
      </c>
      <c r="C98" s="3" t="s">
        <v>242</v>
      </c>
      <c r="D98" s="3" t="s">
        <v>66</v>
      </c>
      <c r="E98" s="3" t="s">
        <v>315</v>
      </c>
      <c r="F98" s="121" t="s">
        <v>531</v>
      </c>
      <c r="G98" s="114" t="e">
        <f ca="1">DATEDIF(F98,$W$8,"Y")</f>
        <v>#VALUE!</v>
      </c>
      <c r="H98" s="57" t="s">
        <v>199</v>
      </c>
      <c r="I98" s="57" t="s">
        <v>248</v>
      </c>
      <c r="J98" s="19" t="s">
        <v>248</v>
      </c>
      <c r="K98" s="19" t="s">
        <v>248</v>
      </c>
      <c r="L98" s="19" t="s">
        <v>248</v>
      </c>
      <c r="M98" s="51" t="s">
        <v>567</v>
      </c>
      <c r="N98" s="45" t="e">
        <f>FIND("/",M98,1)</f>
        <v>#VALUE!</v>
      </c>
      <c r="O98" s="115" t="e">
        <f>VALUE(LEFT(M98,N98-1))</f>
        <v>#VALUE!</v>
      </c>
      <c r="P98" s="80">
        <v>18866.900000000001</v>
      </c>
      <c r="Q98" s="81">
        <v>0</v>
      </c>
      <c r="R98" s="79">
        <f>Q98/P98</f>
        <v>0</v>
      </c>
      <c r="S98" s="81">
        <v>0</v>
      </c>
      <c r="T98" s="7">
        <f>S98/P98</f>
        <v>0</v>
      </c>
      <c r="U98" s="11" t="s">
        <v>209</v>
      </c>
      <c r="V98" s="19" t="s">
        <v>98</v>
      </c>
      <c r="W98" s="68" t="s">
        <v>286</v>
      </c>
      <c r="X98" s="20" t="s">
        <v>298</v>
      </c>
      <c r="Y98" s="20"/>
    </row>
    <row r="99" spans="1:25" ht="32.25" customHeight="1" x14ac:dyDescent="0.3">
      <c r="A99" s="43">
        <f t="shared" si="19"/>
        <v>88</v>
      </c>
      <c r="B99" s="31" t="s">
        <v>254</v>
      </c>
      <c r="C99" s="3" t="s">
        <v>48</v>
      </c>
      <c r="D99" s="3" t="s">
        <v>99</v>
      </c>
      <c r="E99" s="3" t="s">
        <v>315</v>
      </c>
      <c r="F99" s="19" t="s">
        <v>489</v>
      </c>
      <c r="G99" s="114">
        <f t="shared" ca="1" si="20"/>
        <v>6</v>
      </c>
      <c r="H99" s="19" t="s">
        <v>248</v>
      </c>
      <c r="I99" s="19" t="s">
        <v>248</v>
      </c>
      <c r="J99" s="19" t="s">
        <v>248</v>
      </c>
      <c r="K99" s="19" t="s">
        <v>248</v>
      </c>
      <c r="L99" s="19" t="s">
        <v>248</v>
      </c>
      <c r="M99" s="45" t="s">
        <v>568</v>
      </c>
      <c r="N99" s="45">
        <f t="shared" si="21"/>
        <v>4</v>
      </c>
      <c r="O99" s="115">
        <f t="shared" si="22"/>
        <v>168</v>
      </c>
      <c r="P99" s="55">
        <v>10599.7</v>
      </c>
      <c r="Q99" s="129">
        <v>3041.69</v>
      </c>
      <c r="R99" s="130">
        <f t="shared" si="17"/>
        <v>0.28696000830212176</v>
      </c>
      <c r="S99" s="129">
        <v>842.06</v>
      </c>
      <c r="T99" s="7">
        <f t="shared" si="18"/>
        <v>7.9441870996348946E-2</v>
      </c>
      <c r="U99" s="11" t="s">
        <v>215</v>
      </c>
      <c r="V99" s="19" t="s">
        <v>98</v>
      </c>
      <c r="W99" s="71" t="s">
        <v>421</v>
      </c>
      <c r="X99" s="28"/>
    </row>
    <row r="100" spans="1:25" ht="32.25" customHeight="1" x14ac:dyDescent="0.3">
      <c r="A100" s="43">
        <f t="shared" si="19"/>
        <v>89</v>
      </c>
      <c r="B100" s="31" t="s">
        <v>254</v>
      </c>
      <c r="C100" s="3" t="s">
        <v>54</v>
      </c>
      <c r="D100" s="3" t="s">
        <v>94</v>
      </c>
      <c r="E100" s="3" t="s">
        <v>318</v>
      </c>
      <c r="F100" s="143">
        <v>43377</v>
      </c>
      <c r="G100" s="114">
        <f t="shared" ca="1" si="20"/>
        <v>6</v>
      </c>
      <c r="H100" s="105">
        <v>44974</v>
      </c>
      <c r="I100" s="19" t="s">
        <v>248</v>
      </c>
      <c r="J100" s="19" t="s">
        <v>248</v>
      </c>
      <c r="K100" s="19" t="s">
        <v>248</v>
      </c>
      <c r="L100" s="19" t="s">
        <v>248</v>
      </c>
      <c r="M100" s="48" t="s">
        <v>569</v>
      </c>
      <c r="N100" s="45">
        <f t="shared" si="21"/>
        <v>4</v>
      </c>
      <c r="O100" s="115">
        <f t="shared" si="22"/>
        <v>221</v>
      </c>
      <c r="P100" s="55">
        <v>11072</v>
      </c>
      <c r="Q100" s="129">
        <v>8907.6200000000008</v>
      </c>
      <c r="R100" s="130">
        <f t="shared" si="17"/>
        <v>0.80451770231213882</v>
      </c>
      <c r="S100" s="129">
        <v>1307.78</v>
      </c>
      <c r="T100" s="7">
        <f t="shared" si="18"/>
        <v>0.11811596820809249</v>
      </c>
      <c r="U100" s="11" t="s">
        <v>2</v>
      </c>
      <c r="V100" s="19" t="s">
        <v>98</v>
      </c>
      <c r="W100" s="71" t="s">
        <v>421</v>
      </c>
      <c r="X100" s="28"/>
    </row>
    <row r="101" spans="1:25" ht="32.25" customHeight="1" x14ac:dyDescent="0.3">
      <c r="A101" s="43">
        <f t="shared" si="19"/>
        <v>90</v>
      </c>
      <c r="B101" s="31" t="s">
        <v>254</v>
      </c>
      <c r="C101" s="3" t="s">
        <v>49</v>
      </c>
      <c r="D101" s="3" t="s">
        <v>63</v>
      </c>
      <c r="E101" s="3" t="s">
        <v>315</v>
      </c>
      <c r="F101" s="105">
        <v>43426</v>
      </c>
      <c r="G101" s="114">
        <f t="shared" ca="1" si="20"/>
        <v>6</v>
      </c>
      <c r="H101" s="19" t="s">
        <v>248</v>
      </c>
      <c r="I101" s="19" t="s">
        <v>248</v>
      </c>
      <c r="J101" s="19" t="s">
        <v>248</v>
      </c>
      <c r="K101" s="3"/>
      <c r="L101" s="105">
        <v>44924</v>
      </c>
      <c r="M101" s="48" t="s">
        <v>570</v>
      </c>
      <c r="N101" s="45">
        <f t="shared" si="21"/>
        <v>4</v>
      </c>
      <c r="O101" s="115">
        <f t="shared" si="22"/>
        <v>337</v>
      </c>
      <c r="P101" s="55">
        <v>22362.6</v>
      </c>
      <c r="Q101" s="129">
        <v>18071.55</v>
      </c>
      <c r="R101" s="130">
        <f t="shared" si="17"/>
        <v>0.80811488825091893</v>
      </c>
      <c r="S101" s="129">
        <v>228.41</v>
      </c>
      <c r="T101" s="7">
        <f t="shared" si="18"/>
        <v>1.0213928612951983E-2</v>
      </c>
      <c r="U101" s="11" t="s">
        <v>204</v>
      </c>
      <c r="V101" s="19" t="s">
        <v>98</v>
      </c>
      <c r="W101" s="69"/>
      <c r="X101" s="28"/>
    </row>
    <row r="102" spans="1:25" ht="32.25" customHeight="1" x14ac:dyDescent="0.3">
      <c r="A102" s="43">
        <f t="shared" si="19"/>
        <v>91</v>
      </c>
      <c r="B102" s="31" t="s">
        <v>254</v>
      </c>
      <c r="C102" s="3" t="s">
        <v>359</v>
      </c>
      <c r="D102" s="3" t="s">
        <v>95</v>
      </c>
      <c r="E102" s="3" t="s">
        <v>315</v>
      </c>
      <c r="F102" s="105">
        <v>43749</v>
      </c>
      <c r="G102" s="114">
        <f t="shared" ca="1" si="20"/>
        <v>5</v>
      </c>
      <c r="H102" s="19" t="s">
        <v>248</v>
      </c>
      <c r="I102" s="19" t="s">
        <v>248</v>
      </c>
      <c r="J102" s="19" t="s">
        <v>248</v>
      </c>
      <c r="K102" s="19" t="s">
        <v>248</v>
      </c>
      <c r="L102" s="19" t="s">
        <v>248</v>
      </c>
      <c r="M102" s="48" t="s">
        <v>571</v>
      </c>
      <c r="N102" s="45">
        <f t="shared" si="21"/>
        <v>4</v>
      </c>
      <c r="O102" s="115">
        <f t="shared" si="22"/>
        <v>220</v>
      </c>
      <c r="P102" s="55">
        <v>31936.7</v>
      </c>
      <c r="Q102" s="129">
        <v>17439.259999999998</v>
      </c>
      <c r="R102" s="130">
        <f t="shared" si="17"/>
        <v>0.54605704409034117</v>
      </c>
      <c r="S102" s="129">
        <v>1387.4</v>
      </c>
      <c r="T102" s="7">
        <f t="shared" si="18"/>
        <v>4.3442184070364188E-2</v>
      </c>
      <c r="U102" s="11" t="s">
        <v>225</v>
      </c>
      <c r="V102" s="19" t="s">
        <v>98</v>
      </c>
      <c r="W102" s="69"/>
      <c r="X102" s="28"/>
    </row>
    <row r="103" spans="1:25" ht="32.25" customHeight="1" x14ac:dyDescent="0.3">
      <c r="A103" s="43">
        <f t="shared" si="19"/>
        <v>92</v>
      </c>
      <c r="B103" s="31" t="s">
        <v>254</v>
      </c>
      <c r="C103" s="3" t="s">
        <v>366</v>
      </c>
      <c r="D103" s="3" t="s">
        <v>100</v>
      </c>
      <c r="E103" s="3" t="s">
        <v>315</v>
      </c>
      <c r="F103" s="105">
        <v>44067</v>
      </c>
      <c r="G103" s="114">
        <f t="shared" ca="1" si="20"/>
        <v>4</v>
      </c>
      <c r="H103" s="19" t="s">
        <v>248</v>
      </c>
      <c r="I103" s="19" t="s">
        <v>248</v>
      </c>
      <c r="J103" s="19" t="s">
        <v>248</v>
      </c>
      <c r="K103" s="19" t="s">
        <v>248</v>
      </c>
      <c r="L103" s="19" t="s">
        <v>248</v>
      </c>
      <c r="M103" s="48" t="s">
        <v>572</v>
      </c>
      <c r="N103" s="45">
        <f t="shared" si="21"/>
        <v>4</v>
      </c>
      <c r="O103" s="115">
        <f t="shared" si="22"/>
        <v>119</v>
      </c>
      <c r="P103" s="55">
        <v>15117.96</v>
      </c>
      <c r="Q103" s="129">
        <v>7766.56</v>
      </c>
      <c r="R103" s="130">
        <f t="shared" si="17"/>
        <v>0.51373068853205073</v>
      </c>
      <c r="S103" s="129">
        <v>196.82</v>
      </c>
      <c r="T103" s="7">
        <f t="shared" si="18"/>
        <v>1.3018952292505074E-2</v>
      </c>
      <c r="U103" s="11" t="s">
        <v>107</v>
      </c>
      <c r="V103" s="19" t="s">
        <v>98</v>
      </c>
      <c r="W103" s="71" t="s">
        <v>421</v>
      </c>
      <c r="X103" s="28"/>
    </row>
    <row r="104" spans="1:25" ht="32.25" customHeight="1" x14ac:dyDescent="0.3">
      <c r="A104" s="43">
        <f t="shared" si="19"/>
        <v>93</v>
      </c>
      <c r="B104" s="31" t="s">
        <v>254</v>
      </c>
      <c r="C104" s="3" t="s">
        <v>372</v>
      </c>
      <c r="D104" s="3" t="s">
        <v>86</v>
      </c>
      <c r="E104" s="3" t="s">
        <v>315</v>
      </c>
      <c r="F104" s="105">
        <v>44512</v>
      </c>
      <c r="G104" s="114">
        <f t="shared" ca="1" si="20"/>
        <v>3</v>
      </c>
      <c r="H104" s="19" t="s">
        <v>248</v>
      </c>
      <c r="I104" s="19" t="s">
        <v>248</v>
      </c>
      <c r="J104" s="19" t="s">
        <v>248</v>
      </c>
      <c r="K104" s="19"/>
      <c r="L104" s="105">
        <v>45351</v>
      </c>
      <c r="M104" s="48" t="s">
        <v>573</v>
      </c>
      <c r="N104" s="45">
        <f t="shared" si="21"/>
        <v>4</v>
      </c>
      <c r="O104" s="115">
        <f t="shared" si="22"/>
        <v>221</v>
      </c>
      <c r="P104" s="55">
        <v>4259.8</v>
      </c>
      <c r="Q104" s="129">
        <v>3187.3</v>
      </c>
      <c r="R104" s="130">
        <f t="shared" si="17"/>
        <v>0.748227616320015</v>
      </c>
      <c r="S104" s="129">
        <v>2863.86</v>
      </c>
      <c r="T104" s="7">
        <f t="shared" si="18"/>
        <v>0.67229916897506925</v>
      </c>
      <c r="U104" s="10" t="s">
        <v>216</v>
      </c>
      <c r="V104" s="19" t="s">
        <v>98</v>
      </c>
      <c r="W104" s="71" t="s">
        <v>421</v>
      </c>
      <c r="X104" s="28"/>
    </row>
    <row r="105" spans="1:25" ht="32.25" customHeight="1" x14ac:dyDescent="0.3">
      <c r="A105" s="43">
        <f t="shared" si="19"/>
        <v>94</v>
      </c>
      <c r="B105" s="31" t="s">
        <v>386</v>
      </c>
      <c r="C105" s="31" t="s">
        <v>426</v>
      </c>
      <c r="D105" s="3" t="s">
        <v>178</v>
      </c>
      <c r="E105" s="3" t="s">
        <v>319</v>
      </c>
      <c r="F105" s="19" t="s">
        <v>496</v>
      </c>
      <c r="G105" s="114">
        <f t="shared" ca="1" si="20"/>
        <v>4</v>
      </c>
      <c r="H105" s="57" t="s">
        <v>495</v>
      </c>
      <c r="I105" s="57" t="s">
        <v>484</v>
      </c>
      <c r="J105" s="19" t="s">
        <v>248</v>
      </c>
      <c r="K105" s="19" t="s">
        <v>501</v>
      </c>
      <c r="L105" s="19" t="s">
        <v>502</v>
      </c>
      <c r="M105" s="51" t="s">
        <v>475</v>
      </c>
      <c r="N105" s="45">
        <f t="shared" si="21"/>
        <v>6</v>
      </c>
      <c r="O105" s="115">
        <f t="shared" si="22"/>
        <v>1466</v>
      </c>
      <c r="P105" s="58">
        <v>62685</v>
      </c>
      <c r="Q105" s="58">
        <v>61162.86</v>
      </c>
      <c r="R105" s="7">
        <f t="shared" si="17"/>
        <v>0.97571763579803783</v>
      </c>
      <c r="S105" s="157">
        <v>53661.7</v>
      </c>
      <c r="T105" s="7">
        <f t="shared" si="18"/>
        <v>0.856053282284438</v>
      </c>
      <c r="U105" s="11" t="s">
        <v>511</v>
      </c>
      <c r="V105" s="19" t="s">
        <v>183</v>
      </c>
      <c r="W105" s="71" t="s">
        <v>421</v>
      </c>
      <c r="X105" s="29"/>
      <c r="Y105" s="20"/>
    </row>
    <row r="106" spans="1:25" ht="32.25" customHeight="1" x14ac:dyDescent="0.3">
      <c r="A106" s="43">
        <f t="shared" si="19"/>
        <v>95</v>
      </c>
      <c r="B106" s="31" t="s">
        <v>386</v>
      </c>
      <c r="C106" s="31" t="s">
        <v>470</v>
      </c>
      <c r="D106" s="3" t="s">
        <v>180</v>
      </c>
      <c r="E106" s="3" t="s">
        <v>315</v>
      </c>
      <c r="F106" s="19" t="s">
        <v>490</v>
      </c>
      <c r="G106" s="114">
        <f ca="1">DATEDIF(F106,$W$8,"Y")</f>
        <v>4</v>
      </c>
      <c r="H106" s="19" t="s">
        <v>248</v>
      </c>
      <c r="I106" s="19" t="s">
        <v>248</v>
      </c>
      <c r="J106" s="19" t="s">
        <v>248</v>
      </c>
      <c r="K106" s="19" t="s">
        <v>248</v>
      </c>
      <c r="L106" s="19" t="s">
        <v>248</v>
      </c>
      <c r="M106" s="51" t="s">
        <v>431</v>
      </c>
      <c r="N106" s="45">
        <f>FIND("/",M106,1)</f>
        <v>3</v>
      </c>
      <c r="O106" s="115">
        <f>VALUE(LEFT(M106,N106-1))</f>
        <v>44</v>
      </c>
      <c r="P106" s="81">
        <v>41863</v>
      </c>
      <c r="Q106" s="81">
        <v>17163.099999999999</v>
      </c>
      <c r="R106" s="79">
        <f>Q106/P106</f>
        <v>0.40998256216706874</v>
      </c>
      <c r="S106" s="81">
        <v>623.03</v>
      </c>
      <c r="T106" s="7">
        <f>S106/P106</f>
        <v>1.4882593220743855E-2</v>
      </c>
      <c r="U106" s="82" t="s">
        <v>222</v>
      </c>
      <c r="V106" s="19" t="s">
        <v>179</v>
      </c>
      <c r="W106" s="69"/>
      <c r="X106" s="29"/>
      <c r="Y106" s="20"/>
    </row>
    <row r="107" spans="1:25" ht="32.25" customHeight="1" x14ac:dyDescent="0.3">
      <c r="A107" s="43">
        <f t="shared" si="19"/>
        <v>96</v>
      </c>
      <c r="B107" s="31" t="s">
        <v>386</v>
      </c>
      <c r="C107" s="31" t="s">
        <v>420</v>
      </c>
      <c r="D107" s="3" t="s">
        <v>295</v>
      </c>
      <c r="E107" s="3" t="s">
        <v>315</v>
      </c>
      <c r="F107" s="140">
        <v>42879</v>
      </c>
      <c r="G107" s="114">
        <f t="shared" ca="1" si="20"/>
        <v>7</v>
      </c>
      <c r="H107" s="19" t="s">
        <v>248</v>
      </c>
      <c r="I107" s="19" t="s">
        <v>248</v>
      </c>
      <c r="J107" s="19" t="s">
        <v>248</v>
      </c>
      <c r="K107" s="19" t="s">
        <v>248</v>
      </c>
      <c r="L107" s="19" t="s">
        <v>248</v>
      </c>
      <c r="M107" s="51" t="s">
        <v>398</v>
      </c>
      <c r="N107" s="45">
        <f t="shared" si="21"/>
        <v>4</v>
      </c>
      <c r="O107" s="115">
        <f t="shared" si="22"/>
        <v>440</v>
      </c>
      <c r="P107" s="58">
        <v>22886</v>
      </c>
      <c r="Q107" s="58">
        <v>9658</v>
      </c>
      <c r="R107" s="7">
        <f t="shared" si="17"/>
        <v>0.42200471904220921</v>
      </c>
      <c r="S107" s="58">
        <v>1300</v>
      </c>
      <c r="T107" s="7">
        <f t="shared" si="18"/>
        <v>5.6803285851612338E-2</v>
      </c>
      <c r="U107" s="30" t="s">
        <v>248</v>
      </c>
      <c r="V107" s="19" t="s">
        <v>183</v>
      </c>
      <c r="W107" s="71" t="s">
        <v>421</v>
      </c>
      <c r="X107" s="29"/>
      <c r="Y107" s="20"/>
    </row>
    <row r="108" spans="1:25" ht="32.25" customHeight="1" x14ac:dyDescent="0.3">
      <c r="A108" s="43">
        <f t="shared" si="19"/>
        <v>97</v>
      </c>
      <c r="B108" s="31" t="s">
        <v>386</v>
      </c>
      <c r="C108" s="31" t="s">
        <v>413</v>
      </c>
      <c r="D108" s="3" t="s">
        <v>176</v>
      </c>
      <c r="E108" s="3" t="s">
        <v>315</v>
      </c>
      <c r="F108" s="19" t="s">
        <v>487</v>
      </c>
      <c r="G108" s="114">
        <f ca="1">DATEDIF(F108,$W$8,"Y")</f>
        <v>5</v>
      </c>
      <c r="H108" s="19" t="s">
        <v>248</v>
      </c>
      <c r="I108" s="19" t="s">
        <v>248</v>
      </c>
      <c r="J108" s="19" t="s">
        <v>248</v>
      </c>
      <c r="K108" s="19" t="s">
        <v>491</v>
      </c>
      <c r="L108" s="19" t="s">
        <v>248</v>
      </c>
      <c r="M108" s="51" t="s">
        <v>554</v>
      </c>
      <c r="N108" s="45">
        <f>FIND("/",M108,1)</f>
        <v>4</v>
      </c>
      <c r="O108" s="115">
        <f>VALUE(LEFT(M108,N108-1))</f>
        <v>353</v>
      </c>
      <c r="P108" s="81">
        <v>23119</v>
      </c>
      <c r="Q108" s="81">
        <v>15198.87</v>
      </c>
      <c r="R108" s="79">
        <f>Q108/P108</f>
        <v>0.6574190060123708</v>
      </c>
      <c r="S108" s="81">
        <v>2865.2</v>
      </c>
      <c r="T108" s="7">
        <f>S108/P108</f>
        <v>0.12393269605086725</v>
      </c>
      <c r="U108" s="11" t="s">
        <v>198</v>
      </c>
      <c r="V108" s="19" t="s">
        <v>181</v>
      </c>
      <c r="W108" s="71" t="s">
        <v>421</v>
      </c>
      <c r="X108" s="29"/>
      <c r="Y108" s="20"/>
    </row>
    <row r="109" spans="1:25" ht="32.25" customHeight="1" x14ac:dyDescent="0.3">
      <c r="A109" s="43">
        <f t="shared" si="19"/>
        <v>98</v>
      </c>
      <c r="B109" s="31" t="s">
        <v>386</v>
      </c>
      <c r="C109" s="31" t="s">
        <v>408</v>
      </c>
      <c r="D109" s="3" t="s">
        <v>185</v>
      </c>
      <c r="E109" s="3" t="s">
        <v>315</v>
      </c>
      <c r="F109" s="19" t="s">
        <v>497</v>
      </c>
      <c r="G109" s="114">
        <f ca="1">DATEDIF(F109,$W$8,"Y")</f>
        <v>6</v>
      </c>
      <c r="H109" s="19" t="s">
        <v>248</v>
      </c>
      <c r="I109" s="19" t="s">
        <v>248</v>
      </c>
      <c r="J109" s="19" t="s">
        <v>248</v>
      </c>
      <c r="K109" s="19" t="s">
        <v>248</v>
      </c>
      <c r="L109" s="19" t="s">
        <v>248</v>
      </c>
      <c r="M109" s="51" t="s">
        <v>443</v>
      </c>
      <c r="N109" s="45">
        <f>FIND("/",M109,1)</f>
        <v>4</v>
      </c>
      <c r="O109" s="115">
        <f>VALUE(LEFT(M109,N109-1))</f>
        <v>295</v>
      </c>
      <c r="P109" s="81">
        <v>16087.9</v>
      </c>
      <c r="Q109" s="81">
        <v>12742.995000000001</v>
      </c>
      <c r="R109" s="79">
        <f>Q109/P109</f>
        <v>0.79208566686764592</v>
      </c>
      <c r="S109" s="81">
        <v>690.75</v>
      </c>
      <c r="T109" s="7">
        <f>S109/P109</f>
        <v>4.2935995375406363E-2</v>
      </c>
      <c r="U109" s="82" t="s">
        <v>203</v>
      </c>
      <c r="V109" s="19" t="s">
        <v>181</v>
      </c>
      <c r="W109" s="71" t="s">
        <v>421</v>
      </c>
      <c r="X109" s="29"/>
      <c r="Y109" s="20"/>
    </row>
    <row r="110" spans="1:25" ht="32.25" customHeight="1" x14ac:dyDescent="0.3">
      <c r="A110" s="43">
        <f t="shared" si="19"/>
        <v>99</v>
      </c>
      <c r="B110" s="31" t="s">
        <v>386</v>
      </c>
      <c r="C110" s="31" t="s">
        <v>409</v>
      </c>
      <c r="D110" s="3" t="s">
        <v>182</v>
      </c>
      <c r="E110" s="3" t="s">
        <v>315</v>
      </c>
      <c r="F110" s="19" t="s">
        <v>494</v>
      </c>
      <c r="G110" s="114">
        <f ca="1">DATEDIF(F110,$W$8,"Y")</f>
        <v>4</v>
      </c>
      <c r="H110" s="19" t="s">
        <v>248</v>
      </c>
      <c r="I110" s="19" t="s">
        <v>248</v>
      </c>
      <c r="J110" s="19" t="s">
        <v>248</v>
      </c>
      <c r="K110" s="19" t="s">
        <v>248</v>
      </c>
      <c r="L110" s="19" t="s">
        <v>248</v>
      </c>
      <c r="M110" s="51" t="s">
        <v>378</v>
      </c>
      <c r="N110" s="45">
        <f>FIND("/",M110,1)</f>
        <v>4</v>
      </c>
      <c r="O110" s="115">
        <f>VALUE(LEFT(M110,N110-1))</f>
        <v>352</v>
      </c>
      <c r="P110" s="81">
        <v>24388</v>
      </c>
      <c r="Q110" s="81">
        <v>9111.06</v>
      </c>
      <c r="R110" s="79">
        <f>Q110/P110</f>
        <v>0.37358783008036739</v>
      </c>
      <c r="S110" s="81">
        <v>221.1</v>
      </c>
      <c r="T110" s="7">
        <f>S110/P110</f>
        <v>9.065934065934065E-3</v>
      </c>
      <c r="U110" s="30" t="s">
        <v>248</v>
      </c>
      <c r="V110" s="19" t="s">
        <v>169</v>
      </c>
      <c r="W110" s="69"/>
      <c r="X110" s="29"/>
      <c r="Y110" s="20"/>
    </row>
    <row r="111" spans="1:25" ht="32.25" customHeight="1" x14ac:dyDescent="0.3">
      <c r="A111" s="43">
        <f t="shared" si="19"/>
        <v>100</v>
      </c>
      <c r="B111" s="31" t="s">
        <v>386</v>
      </c>
      <c r="C111" s="31" t="s">
        <v>407</v>
      </c>
      <c r="D111" s="3" t="s">
        <v>175</v>
      </c>
      <c r="E111" s="3" t="s">
        <v>315</v>
      </c>
      <c r="F111" s="124" t="s">
        <v>492</v>
      </c>
      <c r="G111" s="114">
        <f ca="1">DATEDIF(F111,$W$8,"Y")</f>
        <v>7</v>
      </c>
      <c r="H111" s="19" t="s">
        <v>248</v>
      </c>
      <c r="I111" s="19" t="s">
        <v>248</v>
      </c>
      <c r="J111" s="19" t="s">
        <v>248</v>
      </c>
      <c r="K111" s="19" t="s">
        <v>248</v>
      </c>
      <c r="L111" s="19" t="s">
        <v>248</v>
      </c>
      <c r="M111" s="51" t="s">
        <v>478</v>
      </c>
      <c r="N111" s="45">
        <f>FIND("/",M111,1)</f>
        <v>4</v>
      </c>
      <c r="O111" s="115">
        <f>VALUE(LEFT(M111,N111-1))</f>
        <v>675</v>
      </c>
      <c r="P111" s="81">
        <v>51342</v>
      </c>
      <c r="Q111" s="81">
        <v>38238</v>
      </c>
      <c r="R111" s="79">
        <f>Q111/P111</f>
        <v>0.74477036344513259</v>
      </c>
      <c r="S111" s="81">
        <v>20994</v>
      </c>
      <c r="T111" s="7">
        <f>S111/P111</f>
        <v>0.40890499006661213</v>
      </c>
      <c r="U111" s="11" t="s">
        <v>506</v>
      </c>
      <c r="V111" s="19" t="s">
        <v>179</v>
      </c>
      <c r="W111" s="69"/>
      <c r="X111" s="29"/>
      <c r="Y111" s="20"/>
    </row>
    <row r="112" spans="1:25" ht="32.25" customHeight="1" x14ac:dyDescent="0.3">
      <c r="A112" s="43">
        <f t="shared" si="19"/>
        <v>101</v>
      </c>
      <c r="B112" s="31" t="s">
        <v>386</v>
      </c>
      <c r="C112" s="31" t="s">
        <v>467</v>
      </c>
      <c r="D112" s="3" t="s">
        <v>167</v>
      </c>
      <c r="E112" s="3" t="s">
        <v>315</v>
      </c>
      <c r="F112" s="124" t="s">
        <v>485</v>
      </c>
      <c r="G112" s="114">
        <f ca="1">DATEDIF(F112,$W$8,"Y")</f>
        <v>7</v>
      </c>
      <c r="H112" s="19" t="s">
        <v>248</v>
      </c>
      <c r="I112" s="19" t="s">
        <v>248</v>
      </c>
      <c r="J112" s="19" t="s">
        <v>248</v>
      </c>
      <c r="K112" s="19" t="s">
        <v>248</v>
      </c>
      <c r="L112" s="19" t="s">
        <v>248</v>
      </c>
      <c r="M112" s="51" t="s">
        <v>477</v>
      </c>
      <c r="N112" s="45">
        <f>FIND("/",M112,1)</f>
        <v>5</v>
      </c>
      <c r="O112" s="115">
        <f>VALUE(LEFT(M112,N112-1))</f>
        <v>1254</v>
      </c>
      <c r="P112" s="81">
        <v>56887.519999999997</v>
      </c>
      <c r="Q112" s="81">
        <v>9191</v>
      </c>
      <c r="R112" s="79">
        <f>Q112/P112</f>
        <v>0.16156443451920563</v>
      </c>
      <c r="S112" s="81">
        <v>2654</v>
      </c>
      <c r="T112" s="7">
        <f>S112/P112</f>
        <v>4.6653466349034028E-2</v>
      </c>
      <c r="U112" s="11" t="s">
        <v>217</v>
      </c>
      <c r="V112" s="19" t="s">
        <v>179</v>
      </c>
      <c r="W112" s="71" t="s">
        <v>421</v>
      </c>
      <c r="X112" s="29"/>
      <c r="Y112" s="20"/>
    </row>
    <row r="113" spans="1:25" ht="32.25" customHeight="1" x14ac:dyDescent="0.3">
      <c r="A113" s="43">
        <f t="shared" si="19"/>
        <v>102</v>
      </c>
      <c r="B113" s="31" t="s">
        <v>386</v>
      </c>
      <c r="C113" s="31" t="s">
        <v>425</v>
      </c>
      <c r="D113" s="3" t="s">
        <v>188</v>
      </c>
      <c r="E113" s="3" t="s">
        <v>315</v>
      </c>
      <c r="F113" s="19" t="s">
        <v>486</v>
      </c>
      <c r="G113" s="114">
        <f t="shared" ca="1" si="20"/>
        <v>7</v>
      </c>
      <c r="H113" s="19" t="s">
        <v>248</v>
      </c>
      <c r="I113" s="19" t="s">
        <v>248</v>
      </c>
      <c r="J113" s="19" t="s">
        <v>248</v>
      </c>
      <c r="K113" s="19" t="s">
        <v>248</v>
      </c>
      <c r="L113" s="19" t="s">
        <v>248</v>
      </c>
      <c r="M113" s="51" t="s">
        <v>553</v>
      </c>
      <c r="N113" s="45">
        <f t="shared" si="21"/>
        <v>4</v>
      </c>
      <c r="O113" s="115">
        <f t="shared" si="22"/>
        <v>489</v>
      </c>
      <c r="P113" s="81">
        <v>19840</v>
      </c>
      <c r="Q113" s="81">
        <v>10686</v>
      </c>
      <c r="R113" s="79">
        <f t="shared" si="17"/>
        <v>0.5386088709677419</v>
      </c>
      <c r="S113" s="81">
        <v>0</v>
      </c>
      <c r="T113" s="7">
        <f t="shared" si="18"/>
        <v>0</v>
      </c>
      <c r="U113" s="82" t="s">
        <v>223</v>
      </c>
      <c r="V113" s="19" t="s">
        <v>183</v>
      </c>
      <c r="W113" s="69"/>
      <c r="X113" s="29"/>
      <c r="Y113" s="20"/>
    </row>
    <row r="114" spans="1:25" ht="32.25" customHeight="1" x14ac:dyDescent="0.3">
      <c r="A114" s="43">
        <f t="shared" si="19"/>
        <v>103</v>
      </c>
      <c r="B114" s="31" t="s">
        <v>386</v>
      </c>
      <c r="C114" s="31" t="s">
        <v>465</v>
      </c>
      <c r="D114" s="3" t="s">
        <v>170</v>
      </c>
      <c r="E114" s="3" t="s">
        <v>315</v>
      </c>
      <c r="F114" s="19" t="s">
        <v>488</v>
      </c>
      <c r="G114" s="114">
        <f t="shared" ref="G114:G129" ca="1" si="23">DATEDIF(F114,$W$8,"Y")</f>
        <v>2</v>
      </c>
      <c r="H114" s="19" t="s">
        <v>248</v>
      </c>
      <c r="I114" s="19" t="s">
        <v>248</v>
      </c>
      <c r="J114" s="19" t="s">
        <v>248</v>
      </c>
      <c r="K114" s="19" t="s">
        <v>248</v>
      </c>
      <c r="L114" s="19" t="s">
        <v>248</v>
      </c>
      <c r="M114" s="51" t="s">
        <v>396</v>
      </c>
      <c r="N114" s="45">
        <f t="shared" si="21"/>
        <v>2</v>
      </c>
      <c r="O114" s="115">
        <f t="shared" si="22"/>
        <v>1</v>
      </c>
      <c r="P114" s="81">
        <v>25777</v>
      </c>
      <c r="Q114" s="81">
        <v>15769.5</v>
      </c>
      <c r="R114" s="79">
        <f t="shared" si="17"/>
        <v>0.61176630329363391</v>
      </c>
      <c r="S114" s="81">
        <v>109</v>
      </c>
      <c r="T114" s="7">
        <f t="shared" si="18"/>
        <v>4.2285758622027389E-3</v>
      </c>
      <c r="U114" s="82" t="s">
        <v>208</v>
      </c>
      <c r="V114" s="19" t="s">
        <v>169</v>
      </c>
      <c r="W114" s="69"/>
      <c r="X114" s="29"/>
      <c r="Y114" s="20"/>
    </row>
    <row r="115" spans="1:25" ht="32.25" customHeight="1" x14ac:dyDescent="0.3">
      <c r="A115" s="43">
        <f t="shared" si="19"/>
        <v>104</v>
      </c>
      <c r="B115" s="31" t="s">
        <v>386</v>
      </c>
      <c r="C115" s="31" t="s">
        <v>471</v>
      </c>
      <c r="D115" s="3" t="s">
        <v>190</v>
      </c>
      <c r="E115" s="3" t="s">
        <v>315</v>
      </c>
      <c r="F115" s="19" t="s">
        <v>482</v>
      </c>
      <c r="G115" s="114">
        <f t="shared" ca="1" si="23"/>
        <v>1</v>
      </c>
      <c r="H115" s="19" t="s">
        <v>248</v>
      </c>
      <c r="I115" s="19" t="s">
        <v>248</v>
      </c>
      <c r="J115" s="19" t="s">
        <v>248</v>
      </c>
      <c r="K115" s="19" t="s">
        <v>483</v>
      </c>
      <c r="L115" s="19" t="s">
        <v>248</v>
      </c>
      <c r="M115" s="51" t="s">
        <v>380</v>
      </c>
      <c r="N115" s="45">
        <f t="shared" si="21"/>
        <v>2</v>
      </c>
      <c r="O115" s="115">
        <f t="shared" si="22"/>
        <v>1</v>
      </c>
      <c r="P115" s="81">
        <v>19750.5</v>
      </c>
      <c r="Q115" s="81">
        <v>9878.4989999999998</v>
      </c>
      <c r="R115" s="79">
        <f t="shared" si="17"/>
        <v>0.50016450216450214</v>
      </c>
      <c r="S115" s="81">
        <v>0</v>
      </c>
      <c r="T115" s="7">
        <f t="shared" si="18"/>
        <v>0</v>
      </c>
      <c r="U115" s="63" t="s">
        <v>27</v>
      </c>
      <c r="V115" s="19" t="s">
        <v>169</v>
      </c>
      <c r="W115" s="69"/>
      <c r="X115" s="29"/>
      <c r="Y115" s="20"/>
    </row>
    <row r="116" spans="1:25" ht="32.25" customHeight="1" x14ac:dyDescent="0.3">
      <c r="A116" s="43">
        <f t="shared" si="19"/>
        <v>105</v>
      </c>
      <c r="B116" s="31" t="s">
        <v>255</v>
      </c>
      <c r="C116" s="3" t="s">
        <v>377</v>
      </c>
      <c r="D116" s="3" t="s">
        <v>97</v>
      </c>
      <c r="E116" s="3" t="s">
        <v>315</v>
      </c>
      <c r="F116" s="105">
        <v>43249</v>
      </c>
      <c r="G116" s="114">
        <f t="shared" ca="1" si="23"/>
        <v>6</v>
      </c>
      <c r="H116" s="19" t="s">
        <v>248</v>
      </c>
      <c r="I116" s="19" t="s">
        <v>248</v>
      </c>
      <c r="J116" s="19" t="s">
        <v>248</v>
      </c>
      <c r="K116" s="19" t="s">
        <v>248</v>
      </c>
      <c r="L116" s="19" t="s">
        <v>248</v>
      </c>
      <c r="M116" s="48" t="s">
        <v>517</v>
      </c>
      <c r="N116" s="45">
        <f t="shared" si="21"/>
        <v>7</v>
      </c>
      <c r="O116" s="115">
        <f t="shared" si="22"/>
        <v>1028</v>
      </c>
      <c r="P116" s="153">
        <v>60162.559999999998</v>
      </c>
      <c r="Q116" s="154">
        <v>19817.54</v>
      </c>
      <c r="R116" s="7">
        <f>Q116/P116</f>
        <v>0.32939987926045705</v>
      </c>
      <c r="S116" s="155">
        <v>4128</v>
      </c>
      <c r="T116" s="7">
        <f t="shared" si="18"/>
        <v>6.8614101527594576E-2</v>
      </c>
      <c r="U116" s="64" t="s">
        <v>202</v>
      </c>
      <c r="V116" s="3" t="s">
        <v>61</v>
      </c>
      <c r="W116" s="71" t="s">
        <v>421</v>
      </c>
      <c r="X116" s="27" t="s">
        <v>234</v>
      </c>
    </row>
    <row r="117" spans="1:25" ht="32.25" customHeight="1" x14ac:dyDescent="0.3">
      <c r="A117" s="43">
        <f t="shared" si="19"/>
        <v>106</v>
      </c>
      <c r="B117" s="31" t="s">
        <v>255</v>
      </c>
      <c r="C117" s="3" t="s">
        <v>55</v>
      </c>
      <c r="D117" s="3" t="s">
        <v>16</v>
      </c>
      <c r="E117" s="3" t="s">
        <v>315</v>
      </c>
      <c r="F117" s="143">
        <v>43523</v>
      </c>
      <c r="G117" s="114">
        <f ca="1">DATEDIF(F117,$W$8,"Y")</f>
        <v>5</v>
      </c>
      <c r="H117" s="19" t="s">
        <v>248</v>
      </c>
      <c r="I117" s="19" t="s">
        <v>248</v>
      </c>
      <c r="J117" s="19" t="s">
        <v>248</v>
      </c>
      <c r="K117" s="19" t="s">
        <v>248</v>
      </c>
      <c r="L117" s="19" t="s">
        <v>248</v>
      </c>
      <c r="M117" s="48" t="s">
        <v>524</v>
      </c>
      <c r="N117" s="45">
        <f>FIND("/",M117,1)</f>
        <v>4</v>
      </c>
      <c r="O117" s="115">
        <f>VALUE(LEFT(M117,N117-1))</f>
        <v>239</v>
      </c>
      <c r="P117" s="154">
        <v>17259</v>
      </c>
      <c r="Q117" s="154">
        <v>2671.7</v>
      </c>
      <c r="R117" s="7">
        <f>Q117/P117</f>
        <v>0.15480039399733472</v>
      </c>
      <c r="S117" s="156">
        <v>0</v>
      </c>
      <c r="T117" s="7">
        <f>S117/P117</f>
        <v>0</v>
      </c>
      <c r="U117" s="65" t="s">
        <v>248</v>
      </c>
      <c r="V117" s="3" t="s">
        <v>62</v>
      </c>
      <c r="W117" s="68" t="s">
        <v>591</v>
      </c>
      <c r="X117" s="27" t="s">
        <v>234</v>
      </c>
    </row>
    <row r="118" spans="1:25" ht="32.25" customHeight="1" x14ac:dyDescent="0.3">
      <c r="A118" s="43">
        <f t="shared" si="19"/>
        <v>107</v>
      </c>
      <c r="B118" s="31" t="s">
        <v>255</v>
      </c>
      <c r="C118" s="3" t="s">
        <v>355</v>
      </c>
      <c r="D118" s="3" t="s">
        <v>115</v>
      </c>
      <c r="E118" s="3" t="s">
        <v>315</v>
      </c>
      <c r="F118" s="105">
        <v>43556</v>
      </c>
      <c r="G118" s="114">
        <f ca="1">DATEDIF(F118,$W$8,"Y")</f>
        <v>5</v>
      </c>
      <c r="H118" s="19" t="s">
        <v>248</v>
      </c>
      <c r="I118" s="19" t="s">
        <v>248</v>
      </c>
      <c r="J118" s="19" t="s">
        <v>248</v>
      </c>
      <c r="K118" s="19" t="s">
        <v>248</v>
      </c>
      <c r="L118" s="19" t="s">
        <v>248</v>
      </c>
      <c r="M118" s="48" t="s">
        <v>435</v>
      </c>
      <c r="N118" s="45">
        <f>FIND("/",M118,1)</f>
        <v>4</v>
      </c>
      <c r="O118" s="115">
        <f>VALUE(LEFT(M118,N118-1))</f>
        <v>420</v>
      </c>
      <c r="P118" s="154">
        <v>45633.4</v>
      </c>
      <c r="Q118" s="154">
        <v>12360.15</v>
      </c>
      <c r="R118" s="7">
        <f>Q118/P118</f>
        <v>0.2708575297917753</v>
      </c>
      <c r="S118" s="156">
        <v>0</v>
      </c>
      <c r="T118" s="7">
        <f>S118/P118</f>
        <v>0</v>
      </c>
      <c r="U118" s="65" t="s">
        <v>248</v>
      </c>
      <c r="V118" s="3" t="s">
        <v>62</v>
      </c>
      <c r="W118" s="71" t="s">
        <v>421</v>
      </c>
      <c r="X118" s="27" t="s">
        <v>234</v>
      </c>
    </row>
    <row r="119" spans="1:25" ht="32.25" customHeight="1" x14ac:dyDescent="0.3">
      <c r="A119" s="43">
        <f t="shared" si="19"/>
        <v>108</v>
      </c>
      <c r="B119" s="31" t="s">
        <v>255</v>
      </c>
      <c r="C119" s="3" t="s">
        <v>358</v>
      </c>
      <c r="D119" s="3" t="s">
        <v>122</v>
      </c>
      <c r="E119" s="3" t="s">
        <v>315</v>
      </c>
      <c r="F119" s="105">
        <v>43567</v>
      </c>
      <c r="G119" s="114">
        <f t="shared" ca="1" si="23"/>
        <v>5</v>
      </c>
      <c r="H119" s="19" t="s">
        <v>248</v>
      </c>
      <c r="I119" s="19" t="s">
        <v>248</v>
      </c>
      <c r="J119" s="19" t="s">
        <v>248</v>
      </c>
      <c r="K119" s="19" t="s">
        <v>248</v>
      </c>
      <c r="L119" s="19" t="s">
        <v>248</v>
      </c>
      <c r="M119" s="48" t="s">
        <v>588</v>
      </c>
      <c r="N119" s="45">
        <f t="shared" si="21"/>
        <v>4</v>
      </c>
      <c r="O119" s="115">
        <f t="shared" si="22"/>
        <v>210</v>
      </c>
      <c r="P119" s="154">
        <v>18830.900000000001</v>
      </c>
      <c r="Q119" s="154">
        <v>13365.38</v>
      </c>
      <c r="R119" s="7">
        <f t="shared" ref="R119:R124" si="24">Q119/P119</f>
        <v>0.70975789792309441</v>
      </c>
      <c r="S119" s="156">
        <v>0</v>
      </c>
      <c r="T119" s="7">
        <f t="shared" si="18"/>
        <v>0</v>
      </c>
      <c r="U119" s="64" t="s">
        <v>230</v>
      </c>
      <c r="V119" s="3" t="s">
        <v>61</v>
      </c>
      <c r="W119" s="69"/>
      <c r="X119" s="27" t="s">
        <v>234</v>
      </c>
    </row>
    <row r="120" spans="1:25" ht="32.25" customHeight="1" x14ac:dyDescent="0.3">
      <c r="A120" s="43">
        <f t="shared" si="19"/>
        <v>109</v>
      </c>
      <c r="B120" s="31" t="s">
        <v>255</v>
      </c>
      <c r="C120" s="3" t="s">
        <v>51</v>
      </c>
      <c r="D120" s="3" t="s">
        <v>13</v>
      </c>
      <c r="E120" s="3" t="s">
        <v>315</v>
      </c>
      <c r="F120" s="105">
        <v>43597</v>
      </c>
      <c r="G120" s="114">
        <f t="shared" ca="1" si="23"/>
        <v>5</v>
      </c>
      <c r="H120" s="19" t="s">
        <v>248</v>
      </c>
      <c r="I120" s="19" t="s">
        <v>248</v>
      </c>
      <c r="J120" s="19" t="s">
        <v>248</v>
      </c>
      <c r="K120" s="19" t="s">
        <v>248</v>
      </c>
      <c r="L120" s="19" t="s">
        <v>248</v>
      </c>
      <c r="M120" s="48" t="s">
        <v>432</v>
      </c>
      <c r="N120" s="45">
        <f t="shared" si="21"/>
        <v>4</v>
      </c>
      <c r="O120" s="115">
        <f t="shared" si="22"/>
        <v>314</v>
      </c>
      <c r="P120" s="154">
        <v>9014.2000000000007</v>
      </c>
      <c r="Q120" s="154">
        <v>3618.585</v>
      </c>
      <c r="R120" s="7">
        <f t="shared" si="24"/>
        <v>0.40143163009473937</v>
      </c>
      <c r="S120" s="154">
        <v>697.88699999999994</v>
      </c>
      <c r="T120" s="7">
        <f t="shared" si="18"/>
        <v>7.7420847107896415E-2</v>
      </c>
      <c r="U120" s="64" t="s">
        <v>210</v>
      </c>
      <c r="V120" s="3" t="s">
        <v>62</v>
      </c>
      <c r="W120" s="71" t="s">
        <v>421</v>
      </c>
      <c r="X120" s="27" t="s">
        <v>234</v>
      </c>
    </row>
    <row r="121" spans="1:25" ht="32.25" customHeight="1" x14ac:dyDescent="0.3">
      <c r="A121" s="43">
        <f t="shared" si="19"/>
        <v>110</v>
      </c>
      <c r="B121" s="31" t="s">
        <v>255</v>
      </c>
      <c r="C121" s="3" t="s">
        <v>56</v>
      </c>
      <c r="D121" s="3" t="s">
        <v>128</v>
      </c>
      <c r="E121" s="3" t="s">
        <v>315</v>
      </c>
      <c r="F121" s="105">
        <v>43613</v>
      </c>
      <c r="G121" s="114">
        <f t="shared" ca="1" si="23"/>
        <v>5</v>
      </c>
      <c r="H121" s="19" t="s">
        <v>248</v>
      </c>
      <c r="I121" s="19" t="s">
        <v>248</v>
      </c>
      <c r="J121" s="19" t="s">
        <v>248</v>
      </c>
      <c r="K121" s="19" t="s">
        <v>248</v>
      </c>
      <c r="L121" s="19" t="s">
        <v>248</v>
      </c>
      <c r="M121" s="48" t="s">
        <v>433</v>
      </c>
      <c r="N121" s="45">
        <f t="shared" si="21"/>
        <v>4</v>
      </c>
      <c r="O121" s="115">
        <f t="shared" si="22"/>
        <v>657</v>
      </c>
      <c r="P121" s="154">
        <v>46018.77</v>
      </c>
      <c r="Q121" s="154">
        <v>9258.98</v>
      </c>
      <c r="R121" s="7">
        <f t="shared" si="24"/>
        <v>0.20120007553439609</v>
      </c>
      <c r="S121" s="156">
        <v>0</v>
      </c>
      <c r="T121" s="7">
        <f t="shared" si="18"/>
        <v>0</v>
      </c>
      <c r="U121" s="65" t="s">
        <v>248</v>
      </c>
      <c r="V121" s="3" t="s">
        <v>62</v>
      </c>
      <c r="W121" s="68" t="s">
        <v>592</v>
      </c>
      <c r="X121" s="27" t="s">
        <v>234</v>
      </c>
    </row>
    <row r="122" spans="1:25" ht="32.25" customHeight="1" x14ac:dyDescent="0.3">
      <c r="A122" s="43">
        <f t="shared" si="19"/>
        <v>111</v>
      </c>
      <c r="B122" s="31" t="s">
        <v>255</v>
      </c>
      <c r="C122" s="3" t="s">
        <v>353</v>
      </c>
      <c r="D122" s="3" t="s">
        <v>118</v>
      </c>
      <c r="E122" s="3" t="s">
        <v>315</v>
      </c>
      <c r="F122" s="105">
        <v>43761</v>
      </c>
      <c r="G122" s="114">
        <f t="shared" ca="1" si="23"/>
        <v>5</v>
      </c>
      <c r="H122" s="19" t="s">
        <v>248</v>
      </c>
      <c r="I122" s="19" t="s">
        <v>248</v>
      </c>
      <c r="J122" s="19" t="s">
        <v>248</v>
      </c>
      <c r="K122" s="19" t="s">
        <v>248</v>
      </c>
      <c r="L122" s="19" t="s">
        <v>248</v>
      </c>
      <c r="M122" s="48" t="s">
        <v>589</v>
      </c>
      <c r="N122" s="45">
        <f t="shared" si="21"/>
        <v>4</v>
      </c>
      <c r="O122" s="115">
        <f t="shared" si="22"/>
        <v>258</v>
      </c>
      <c r="P122" s="154">
        <v>14119.65</v>
      </c>
      <c r="Q122" s="154">
        <v>3425.43</v>
      </c>
      <c r="R122" s="7">
        <f t="shared" si="24"/>
        <v>0.24260020609576016</v>
      </c>
      <c r="S122" s="154">
        <v>80</v>
      </c>
      <c r="T122" s="7">
        <f t="shared" si="18"/>
        <v>5.6658628223787422E-3</v>
      </c>
      <c r="U122" s="65" t="s">
        <v>248</v>
      </c>
      <c r="V122" s="3" t="s">
        <v>61</v>
      </c>
      <c r="W122" s="71" t="s">
        <v>421</v>
      </c>
      <c r="X122" s="27" t="s">
        <v>234</v>
      </c>
    </row>
    <row r="123" spans="1:25" ht="32.25" customHeight="1" x14ac:dyDescent="0.3">
      <c r="A123" s="43">
        <f t="shared" si="19"/>
        <v>112</v>
      </c>
      <c r="B123" s="31" t="s">
        <v>255</v>
      </c>
      <c r="C123" s="3" t="s">
        <v>52</v>
      </c>
      <c r="D123" s="3" t="s">
        <v>14</v>
      </c>
      <c r="E123" s="3" t="s">
        <v>315</v>
      </c>
      <c r="F123" s="105">
        <v>43865</v>
      </c>
      <c r="G123" s="114">
        <f t="shared" ca="1" si="23"/>
        <v>5</v>
      </c>
      <c r="H123" s="19" t="s">
        <v>248</v>
      </c>
      <c r="I123" s="19" t="s">
        <v>248</v>
      </c>
      <c r="J123" s="19" t="s">
        <v>248</v>
      </c>
      <c r="K123" s="19" t="s">
        <v>248</v>
      </c>
      <c r="L123" s="19" t="s">
        <v>248</v>
      </c>
      <c r="M123" s="48" t="s">
        <v>590</v>
      </c>
      <c r="N123" s="45">
        <f t="shared" si="21"/>
        <v>4</v>
      </c>
      <c r="O123" s="115">
        <f t="shared" si="22"/>
        <v>180</v>
      </c>
      <c r="P123" s="154">
        <v>9543.2000000000007</v>
      </c>
      <c r="Q123" s="154">
        <v>2950.28</v>
      </c>
      <c r="R123" s="7">
        <f t="shared" si="24"/>
        <v>0.30914997065973676</v>
      </c>
      <c r="S123" s="156">
        <v>0</v>
      </c>
      <c r="T123" s="7">
        <f t="shared" si="18"/>
        <v>0</v>
      </c>
      <c r="U123" s="62" t="s">
        <v>248</v>
      </c>
      <c r="V123" s="3" t="s">
        <v>61</v>
      </c>
      <c r="W123" s="69"/>
      <c r="X123" s="27" t="s">
        <v>234</v>
      </c>
    </row>
    <row r="124" spans="1:25" ht="32.25" customHeight="1" x14ac:dyDescent="0.3">
      <c r="A124" s="43">
        <f t="shared" si="19"/>
        <v>113</v>
      </c>
      <c r="B124" s="31" t="s">
        <v>255</v>
      </c>
      <c r="C124" s="3" t="s">
        <v>53</v>
      </c>
      <c r="D124" s="3" t="s">
        <v>17</v>
      </c>
      <c r="E124" s="3" t="s">
        <v>315</v>
      </c>
      <c r="F124" s="105">
        <v>44812</v>
      </c>
      <c r="G124" s="114">
        <f t="shared" ca="1" si="23"/>
        <v>2</v>
      </c>
      <c r="H124" s="19" t="s">
        <v>248</v>
      </c>
      <c r="I124" s="19" t="s">
        <v>248</v>
      </c>
      <c r="J124" s="19" t="s">
        <v>248</v>
      </c>
      <c r="K124" s="19" t="s">
        <v>248</v>
      </c>
      <c r="L124" s="19" t="s">
        <v>248</v>
      </c>
      <c r="M124" s="48" t="s">
        <v>441</v>
      </c>
      <c r="N124" s="45">
        <f t="shared" si="21"/>
        <v>3</v>
      </c>
      <c r="O124" s="115">
        <f t="shared" si="22"/>
        <v>31</v>
      </c>
      <c r="P124" s="154">
        <v>17949.54</v>
      </c>
      <c r="Q124" s="154">
        <v>9015.08</v>
      </c>
      <c r="R124" s="7">
        <f t="shared" si="24"/>
        <v>0.50224574000225075</v>
      </c>
      <c r="S124" s="154">
        <v>0</v>
      </c>
      <c r="T124" s="7">
        <f t="shared" si="18"/>
        <v>0</v>
      </c>
      <c r="U124" s="11" t="s">
        <v>313</v>
      </c>
      <c r="V124" s="3" t="s">
        <v>61</v>
      </c>
      <c r="W124" s="71" t="s">
        <v>421</v>
      </c>
      <c r="X124" s="27" t="s">
        <v>234</v>
      </c>
    </row>
    <row r="125" spans="1:25" ht="32.25" customHeight="1" x14ac:dyDescent="0.3">
      <c r="A125" s="43">
        <f t="shared" si="19"/>
        <v>114</v>
      </c>
      <c r="B125" s="31" t="s">
        <v>268</v>
      </c>
      <c r="C125" s="3" t="s">
        <v>360</v>
      </c>
      <c r="D125" s="3" t="s">
        <v>92</v>
      </c>
      <c r="E125" s="3" t="s">
        <v>319</v>
      </c>
      <c r="F125" s="105">
        <v>42699</v>
      </c>
      <c r="G125" s="114">
        <f t="shared" ca="1" si="23"/>
        <v>8</v>
      </c>
      <c r="H125" s="105">
        <v>43350</v>
      </c>
      <c r="I125" s="105">
        <v>44720</v>
      </c>
      <c r="J125" s="3" t="s">
        <v>248</v>
      </c>
      <c r="K125" s="105">
        <v>43585</v>
      </c>
      <c r="L125" s="105">
        <v>44028</v>
      </c>
      <c r="M125" s="50" t="s">
        <v>410</v>
      </c>
      <c r="N125" s="45">
        <f t="shared" si="21"/>
        <v>4</v>
      </c>
      <c r="O125" s="115">
        <f t="shared" si="22"/>
        <v>281</v>
      </c>
      <c r="P125" s="49">
        <v>6256</v>
      </c>
      <c r="Q125" s="49">
        <v>6256</v>
      </c>
      <c r="R125" s="7">
        <f t="shared" si="17"/>
        <v>1</v>
      </c>
      <c r="S125" s="49">
        <v>6256</v>
      </c>
      <c r="T125" s="7">
        <f t="shared" si="18"/>
        <v>1</v>
      </c>
      <c r="U125" s="11" t="s">
        <v>218</v>
      </c>
      <c r="V125" s="3" t="s">
        <v>108</v>
      </c>
      <c r="W125" s="69"/>
      <c r="X125" s="27"/>
    </row>
    <row r="126" spans="1:25" ht="32.25" customHeight="1" x14ac:dyDescent="0.3">
      <c r="A126" s="43">
        <f t="shared" si="19"/>
        <v>115</v>
      </c>
      <c r="B126" s="31" t="s">
        <v>268</v>
      </c>
      <c r="C126" s="3" t="s">
        <v>102</v>
      </c>
      <c r="D126" s="3" t="s">
        <v>101</v>
      </c>
      <c r="E126" s="3" t="s">
        <v>315</v>
      </c>
      <c r="F126" s="105">
        <v>43809</v>
      </c>
      <c r="G126" s="114">
        <f t="shared" ca="1" si="23"/>
        <v>5</v>
      </c>
      <c r="H126" s="3" t="s">
        <v>248</v>
      </c>
      <c r="I126" s="3" t="s">
        <v>248</v>
      </c>
      <c r="J126" s="3" t="s">
        <v>248</v>
      </c>
      <c r="K126" s="3" t="s">
        <v>248</v>
      </c>
      <c r="L126" s="3" t="s">
        <v>248</v>
      </c>
      <c r="M126" s="48" t="s">
        <v>429</v>
      </c>
      <c r="N126" s="45">
        <f t="shared" si="21"/>
        <v>3</v>
      </c>
      <c r="O126" s="115">
        <f t="shared" si="22"/>
        <v>59</v>
      </c>
      <c r="P126" s="49">
        <v>7822.7</v>
      </c>
      <c r="Q126" s="49">
        <v>3126.87</v>
      </c>
      <c r="R126" s="7">
        <f t="shared" si="17"/>
        <v>0.39971748884656194</v>
      </c>
      <c r="S126" s="49">
        <v>0</v>
      </c>
      <c r="T126" s="7">
        <f t="shared" si="18"/>
        <v>0</v>
      </c>
      <c r="U126" s="11" t="s">
        <v>25</v>
      </c>
      <c r="V126" s="3" t="s">
        <v>108</v>
      </c>
      <c r="W126" s="69"/>
      <c r="X126" s="27"/>
    </row>
    <row r="127" spans="1:25" ht="32.25" customHeight="1" x14ac:dyDescent="0.3">
      <c r="A127" s="43">
        <f t="shared" si="19"/>
        <v>116</v>
      </c>
      <c r="B127" s="31" t="s">
        <v>268</v>
      </c>
      <c r="C127" s="3" t="s">
        <v>103</v>
      </c>
      <c r="D127" s="3" t="s">
        <v>84</v>
      </c>
      <c r="E127" s="3" t="s">
        <v>315</v>
      </c>
      <c r="F127" s="105">
        <v>44323</v>
      </c>
      <c r="G127" s="114">
        <f t="shared" ca="1" si="23"/>
        <v>3</v>
      </c>
      <c r="H127" s="3" t="s">
        <v>248</v>
      </c>
      <c r="I127" s="3" t="s">
        <v>248</v>
      </c>
      <c r="J127" s="3" t="s">
        <v>248</v>
      </c>
      <c r="K127" s="3" t="s">
        <v>248</v>
      </c>
      <c r="L127" s="3" t="s">
        <v>248</v>
      </c>
      <c r="M127" s="53" t="s">
        <v>530</v>
      </c>
      <c r="N127" s="45">
        <f t="shared" si="21"/>
        <v>2</v>
      </c>
      <c r="O127" s="115">
        <f t="shared" si="22"/>
        <v>0</v>
      </c>
      <c r="P127" s="49">
        <v>9446.27</v>
      </c>
      <c r="Q127" s="49">
        <v>2856.61</v>
      </c>
      <c r="R127" s="7">
        <f t="shared" si="17"/>
        <v>0.30240613490827595</v>
      </c>
      <c r="S127" s="49">
        <v>0</v>
      </c>
      <c r="T127" s="7">
        <f t="shared" si="18"/>
        <v>0</v>
      </c>
      <c r="U127" s="11" t="s">
        <v>24</v>
      </c>
      <c r="V127" s="3" t="s">
        <v>108</v>
      </c>
      <c r="W127" s="69"/>
      <c r="X127" s="27"/>
    </row>
    <row r="128" spans="1:25" ht="32.25" customHeight="1" x14ac:dyDescent="0.3">
      <c r="A128" s="43">
        <f t="shared" si="19"/>
        <v>117</v>
      </c>
      <c r="B128" s="31" t="s">
        <v>259</v>
      </c>
      <c r="C128" s="3" t="s">
        <v>474</v>
      </c>
      <c r="D128" s="3" t="s">
        <v>291</v>
      </c>
      <c r="E128" s="3" t="s">
        <v>315</v>
      </c>
      <c r="F128" s="105">
        <v>43104</v>
      </c>
      <c r="G128" s="114">
        <f t="shared" ca="1" si="23"/>
        <v>7</v>
      </c>
      <c r="H128" s="3" t="s">
        <v>248</v>
      </c>
      <c r="I128" s="3" t="s">
        <v>248</v>
      </c>
      <c r="J128" s="3" t="s">
        <v>248</v>
      </c>
      <c r="K128" s="3" t="s">
        <v>248</v>
      </c>
      <c r="L128" s="3" t="s">
        <v>248</v>
      </c>
      <c r="M128" s="53" t="s">
        <v>326</v>
      </c>
      <c r="N128" s="45">
        <f t="shared" si="21"/>
        <v>4</v>
      </c>
      <c r="O128" s="115">
        <f t="shared" si="22"/>
        <v>171</v>
      </c>
      <c r="P128" s="49">
        <v>9502.9</v>
      </c>
      <c r="Q128" s="49">
        <v>3791.14</v>
      </c>
      <c r="R128" s="7">
        <f t="shared" si="17"/>
        <v>0.39894558503193761</v>
      </c>
      <c r="S128" s="49">
        <v>2245.36</v>
      </c>
      <c r="T128" s="7">
        <f t="shared" si="18"/>
        <v>0.2362815561565417</v>
      </c>
      <c r="U128" s="11" t="s">
        <v>508</v>
      </c>
      <c r="V128" s="3" t="s">
        <v>187</v>
      </c>
      <c r="W128" s="71" t="s">
        <v>421</v>
      </c>
      <c r="X128" s="27"/>
    </row>
    <row r="129" spans="1:27" ht="32.25" customHeight="1" x14ac:dyDescent="0.3">
      <c r="A129" s="43">
        <f t="shared" si="19"/>
        <v>118</v>
      </c>
      <c r="B129" s="31" t="s">
        <v>259</v>
      </c>
      <c r="C129" s="3" t="s">
        <v>4</v>
      </c>
      <c r="D129" s="3" t="s">
        <v>64</v>
      </c>
      <c r="E129" s="3" t="s">
        <v>315</v>
      </c>
      <c r="F129" s="105">
        <v>42882</v>
      </c>
      <c r="G129" s="114">
        <f t="shared" ca="1" si="23"/>
        <v>7</v>
      </c>
      <c r="H129" s="3" t="s">
        <v>248</v>
      </c>
      <c r="I129" s="3" t="s">
        <v>248</v>
      </c>
      <c r="J129" s="3" t="s">
        <v>248</v>
      </c>
      <c r="K129" s="3" t="s">
        <v>248</v>
      </c>
      <c r="L129" s="3" t="s">
        <v>248</v>
      </c>
      <c r="M129" s="50" t="s">
        <v>552</v>
      </c>
      <c r="N129" s="45">
        <f t="shared" si="21"/>
        <v>4</v>
      </c>
      <c r="O129" s="115">
        <f t="shared" si="22"/>
        <v>289</v>
      </c>
      <c r="P129" s="49">
        <v>19190.61</v>
      </c>
      <c r="Q129" s="49">
        <v>5188.3500000000004</v>
      </c>
      <c r="R129" s="7">
        <f t="shared" si="17"/>
        <v>0.27035878484321241</v>
      </c>
      <c r="S129" s="49">
        <v>1563.9</v>
      </c>
      <c r="T129" s="7">
        <f t="shared" si="18"/>
        <v>8.1492980160609796E-2</v>
      </c>
      <c r="U129" s="11" t="s">
        <v>508</v>
      </c>
      <c r="V129" s="3" t="s">
        <v>187</v>
      </c>
      <c r="W129" s="71"/>
      <c r="X129" s="28" t="s">
        <v>292</v>
      </c>
      <c r="AA129" s="152"/>
    </row>
    <row r="130" spans="1:27" x14ac:dyDescent="0.3">
      <c r="B130" s="141"/>
      <c r="Q130" s="148"/>
      <c r="R130" s="149"/>
      <c r="S130" s="148"/>
    </row>
  </sheetData>
  <autoFilter ref="A11:AA129"/>
  <mergeCells count="21">
    <mergeCell ref="X10:X11"/>
    <mergeCell ref="O10:O11"/>
    <mergeCell ref="A9:W9"/>
    <mergeCell ref="A10:A11"/>
    <mergeCell ref="B10:B11"/>
    <mergeCell ref="C10:C11"/>
    <mergeCell ref="D10:D11"/>
    <mergeCell ref="E10:E11"/>
    <mergeCell ref="F10:J10"/>
    <mergeCell ref="K10:L10"/>
    <mergeCell ref="M10:M11"/>
    <mergeCell ref="P10:P11"/>
    <mergeCell ref="Q10:T10"/>
    <mergeCell ref="U10:U11"/>
    <mergeCell ref="V10:V11"/>
    <mergeCell ref="W10:W11"/>
    <mergeCell ref="A1:W2"/>
    <mergeCell ref="B3:V3"/>
    <mergeCell ref="B4:V4"/>
    <mergeCell ref="B5:V5"/>
    <mergeCell ref="B6:V6"/>
  </mergeCells>
  <phoneticPr fontId="23" type="noConversion"/>
  <conditionalFormatting sqref="E12 E14:E29 E31:E129">
    <cfRule type="containsText" dxfId="14" priority="11" operator="containsText" text="착공">
      <formula>NOT(ISERROR(SEARCH("착공",E12)))</formula>
    </cfRule>
    <cfRule type="containsText" dxfId="13" priority="12" operator="containsText" text="사업계획">
      <formula>NOT(ISERROR(SEARCH("사업계획",E12)))</formula>
    </cfRule>
    <cfRule type="containsText" dxfId="12" priority="13" operator="containsText" text="조합설립인가">
      <formula>NOT(ISERROR(SEARCH("조합설립인가",E12)))</formula>
    </cfRule>
    <cfRule type="containsText" dxfId="11" priority="14" operator="containsText" text="모집신고">
      <formula>NOT(ISERROR(SEARCH("모집신고",E12)))</formula>
    </cfRule>
    <cfRule type="containsText" dxfId="10" priority="15" operator="containsText" text="사업중단">
      <formula>NOT(ISERROR(SEARCH("사업중단",E12)))</formula>
    </cfRule>
  </conditionalFormatting>
  <conditionalFormatting sqref="E13">
    <cfRule type="containsText" dxfId="9" priority="6" operator="containsText" text="착공">
      <formula>NOT(ISERROR(SEARCH("착공",E13)))</formula>
    </cfRule>
    <cfRule type="containsText" dxfId="8" priority="7" operator="containsText" text="사업계획">
      <formula>NOT(ISERROR(SEARCH("사업계획",E13)))</formula>
    </cfRule>
    <cfRule type="containsText" dxfId="7" priority="8" operator="containsText" text="조합설립인가">
      <formula>NOT(ISERROR(SEARCH("조합설립인가",E13)))</formula>
    </cfRule>
    <cfRule type="containsText" dxfId="6" priority="9" operator="containsText" text="모집신고">
      <formula>NOT(ISERROR(SEARCH("모집신고",E13)))</formula>
    </cfRule>
    <cfRule type="containsText" dxfId="5" priority="10" operator="containsText" text="사업중단">
      <formula>NOT(ISERROR(SEARCH("사업중단",E13)))</formula>
    </cfRule>
  </conditionalFormatting>
  <conditionalFormatting sqref="E30">
    <cfRule type="containsText" dxfId="4" priority="1" operator="containsText" text="착공">
      <formula>NOT(ISERROR(SEARCH("착공",E30)))</formula>
    </cfRule>
    <cfRule type="containsText" dxfId="3" priority="2" operator="containsText" text="사업계획">
      <formula>NOT(ISERROR(SEARCH("사업계획",E30)))</formula>
    </cfRule>
    <cfRule type="containsText" dxfId="2" priority="3" operator="containsText" text="조합설립인가">
      <formula>NOT(ISERROR(SEARCH("조합설립인가",E30)))</formula>
    </cfRule>
    <cfRule type="containsText" dxfId="1" priority="4" operator="containsText" text="모집신고">
      <formula>NOT(ISERROR(SEARCH("모집신고",E30)))</formula>
    </cfRule>
    <cfRule type="containsText" dxfId="0" priority="5" operator="containsText" text="사업중단">
      <formula>NOT(ISERROR(SEARCH("사업중단",E30)))</formula>
    </cfRule>
  </conditionalFormatting>
  <hyperlinks>
    <hyperlink ref="U87" r:id="rId1"/>
    <hyperlink ref="U49" r:id="rId2"/>
    <hyperlink ref="U45" r:id="rId3"/>
    <hyperlink ref="U14" r:id="rId4"/>
    <hyperlink ref="U15" r:id="rId5"/>
    <hyperlink ref="U36" r:id="rId6"/>
    <hyperlink ref="U32" r:id="rId7"/>
    <hyperlink ref="U31" r:id="rId8"/>
    <hyperlink ref="U33" r:id="rId9"/>
    <hyperlink ref="U125" r:id="rId10"/>
    <hyperlink ref="U126" r:id="rId11"/>
    <hyperlink ref="U127" r:id="rId12"/>
    <hyperlink ref="U129" r:id="rId13"/>
    <hyperlink ref="U90" r:id="rId14"/>
    <hyperlink ref="U16" r:id="rId15"/>
    <hyperlink ref="U18" r:id="rId16"/>
    <hyperlink ref="U99" r:id="rId17"/>
    <hyperlink ref="U100" r:id="rId18"/>
    <hyperlink ref="U101" r:id="rId19"/>
    <hyperlink ref="U102" r:id="rId20"/>
    <hyperlink ref="U103" r:id="rId21"/>
    <hyperlink ref="U104" r:id="rId22"/>
    <hyperlink ref="U97" r:id="rId23"/>
    <hyperlink ref="U98" r:id="rId24"/>
    <hyperlink ref="U88" r:id="rId25"/>
    <hyperlink ref="U89" r:id="rId26"/>
    <hyperlink ref="U19" r:id="rId27"/>
    <hyperlink ref="U20" r:id="rId28"/>
    <hyperlink ref="U21" r:id="rId29"/>
    <hyperlink ref="U17" r:id="rId30"/>
    <hyperlink ref="U82" r:id="rId31"/>
    <hyperlink ref="U78" r:id="rId32"/>
    <hyperlink ref="U83" r:id="rId33"/>
    <hyperlink ref="U81" r:id="rId34"/>
    <hyperlink ref="U76" r:id="rId35"/>
    <hyperlink ref="U85" r:id="rId36"/>
    <hyperlink ref="U86" r:id="rId37"/>
    <hyperlink ref="U116" r:id="rId38"/>
    <hyperlink ref="U119" r:id="rId39"/>
    <hyperlink ref="U120" r:id="rId40"/>
    <hyperlink ref="U46" r:id="rId41"/>
    <hyperlink ref="U114" r:id="rId42"/>
    <hyperlink ref="U109" r:id="rId43"/>
    <hyperlink ref="U106" r:id="rId44"/>
    <hyperlink ref="U113" r:id="rId45"/>
    <hyperlink ref="U57" r:id="rId46"/>
    <hyperlink ref="U55" r:id="rId47"/>
    <hyperlink ref="U66" r:id="rId48"/>
    <hyperlink ref="U53" r:id="rId49"/>
    <hyperlink ref="U63" r:id="rId50"/>
    <hyperlink ref="U51" r:id="rId51"/>
    <hyperlink ref="U52" r:id="rId52"/>
    <hyperlink ref="U71" r:id="rId53"/>
    <hyperlink ref="U58" r:id="rId54"/>
    <hyperlink ref="U95" r:id="rId55"/>
    <hyperlink ref="U96" r:id="rId56"/>
    <hyperlink ref="U94" r:id="rId57"/>
    <hyperlink ref="U48" r:id="rId58"/>
    <hyperlink ref="U47" r:id="rId59"/>
    <hyperlink ref="U124" r:id="rId60"/>
    <hyperlink ref="U13" r:id="rId61"/>
    <hyperlink ref="U25" r:id="rId62"/>
    <hyperlink ref="U26" r:id="rId63"/>
    <hyperlink ref="U27" r:id="rId64"/>
    <hyperlink ref="U28" r:id="rId65"/>
    <hyperlink ref="U29" r:id="rId66"/>
    <hyperlink ref="U30" r:id="rId67"/>
    <hyperlink ref="U44" r:id="rId68"/>
    <hyperlink ref="U42" r:id="rId69"/>
    <hyperlink ref="U37" r:id="rId70" display="www-rimgwal-kr"/>
    <hyperlink ref="U39" r:id="rId71"/>
    <hyperlink ref="U43" r:id="rId72"/>
    <hyperlink ref="U74" r:id="rId73"/>
  </hyperlinks>
  <pageMargins left="0.2361111044883728" right="0.2361111044883728" top="0.74791663885116577" bottom="0.74791663885116577" header="0.31486111879348755" footer="0.31486111879348755"/>
  <pageSetup paperSize="8" scale="77" fitToHeight="0" orientation="landscape" horizontalDpi="300" verticalDpi="300" r:id="rId74"/>
  <legacyDrawing r:id="rId75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5"/>
  <dimension ref="B2:B8"/>
  <sheetViews>
    <sheetView zoomScaleNormal="100" zoomScaleSheetLayoutView="75" workbookViewId="0">
      <selection activeCell="D12" sqref="D12"/>
    </sheetView>
  </sheetViews>
  <sheetFormatPr defaultColWidth="9" defaultRowHeight="16.5" x14ac:dyDescent="0.3"/>
  <sheetData>
    <row r="2" spans="2:2" x14ac:dyDescent="0.3">
      <c r="B2" s="1" t="s">
        <v>414</v>
      </c>
    </row>
    <row r="3" spans="2:2" x14ac:dyDescent="0.3">
      <c r="B3" s="33" t="s">
        <v>315</v>
      </c>
    </row>
    <row r="4" spans="2:2" x14ac:dyDescent="0.3">
      <c r="B4" s="33" t="s">
        <v>318</v>
      </c>
    </row>
    <row r="5" spans="2:2" x14ac:dyDescent="0.3">
      <c r="B5" s="33" t="s">
        <v>319</v>
      </c>
    </row>
    <row r="6" spans="2:2" x14ac:dyDescent="0.3">
      <c r="B6" s="33" t="s">
        <v>260</v>
      </c>
    </row>
    <row r="7" spans="2:2" x14ac:dyDescent="0.3">
      <c r="B7" s="33" t="s">
        <v>250</v>
      </c>
    </row>
    <row r="8" spans="2:2" x14ac:dyDescent="0.3">
      <c r="B8" s="33" t="s">
        <v>325</v>
      </c>
    </row>
  </sheetData>
  <phoneticPr fontId="23" type="noConversion"/>
  <pageMargins left="0.69999998807907104" right="0.69999998807907104" top="0.75" bottom="0.75" header="0.30000001192092896" footer="0.30000001192092896"/>
  <pageSetup paperSize="9" fitToWidth="0" fitToHeight="0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12</TotalTime>
  <Application>Microsoft Excel</Application>
  <DocSecurity>0</DocSecurity>
  <ScaleCrop>false</ScaleCrop>
  <HeadingPairs>
    <vt:vector size="4" baseType="variant">
      <vt:variant>
        <vt:lpstr>워크시트</vt:lpstr>
      </vt:variant>
      <vt:variant>
        <vt:i4>3</vt:i4>
      </vt:variant>
      <vt:variant>
        <vt:lpstr>이름이 지정된 범위</vt:lpstr>
      </vt:variant>
      <vt:variant>
        <vt:i4>1</vt:i4>
      </vt:variant>
    </vt:vector>
  </HeadingPairs>
  <TitlesOfParts>
    <vt:vector size="4" baseType="lpstr">
      <vt:lpstr>총괄</vt:lpstr>
      <vt:lpstr>지역주택조합 주요정보</vt:lpstr>
      <vt:lpstr>Sheet2</vt:lpstr>
      <vt:lpstr>'지역주택조합 주요정보'!Print_Titles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revision>1</cp:revision>
  <cp:lastPrinted>2024-11-19T07:42:34Z</cp:lastPrinted>
  <dcterms:created xsi:type="dcterms:W3CDTF">2024-06-25T05:57:12Z</dcterms:created>
  <dcterms:modified xsi:type="dcterms:W3CDTF">2025-02-18T05:40:47Z</dcterms:modified>
  <cp:contentStatus>최종본</cp:contentStatus>
  <cp:version>1100.0100.01</cp:version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_MarkAsFinal">
    <vt:bool>true</vt:bool>
  </property>
</Properties>
</file>